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435" windowWidth="19875" windowHeight="86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Položky!$A$1:$G$158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2" i="1"/>
  <c r="D15"/>
  <c r="D16"/>
  <c r="D17"/>
  <c r="D18"/>
  <c r="D19"/>
  <c r="D20"/>
  <c r="D21"/>
  <c r="C31"/>
  <c r="C33"/>
  <c r="F33" s="1"/>
  <c r="C3" i="3"/>
  <c r="F3"/>
  <c r="C4"/>
  <c r="E4"/>
  <c r="G8"/>
  <c r="BA8" s="1"/>
  <c r="BB8"/>
  <c r="BC8"/>
  <c r="BD8"/>
  <c r="BE8"/>
  <c r="G10"/>
  <c r="BA10" s="1"/>
  <c r="BB10"/>
  <c r="BC10"/>
  <c r="BD10"/>
  <c r="BE10"/>
  <c r="G12"/>
  <c r="BA12" s="1"/>
  <c r="BB12"/>
  <c r="BC12"/>
  <c r="BD12"/>
  <c r="BE12"/>
  <c r="G14"/>
  <c r="BA14" s="1"/>
  <c r="BB14"/>
  <c r="BC14"/>
  <c r="BD14"/>
  <c r="BE14"/>
  <c r="G16"/>
  <c r="BA16" s="1"/>
  <c r="BB16"/>
  <c r="BC16"/>
  <c r="BD16"/>
  <c r="BE16"/>
  <c r="G17"/>
  <c r="BA17" s="1"/>
  <c r="BB17"/>
  <c r="BC17"/>
  <c r="BD17"/>
  <c r="BE17"/>
  <c r="G18"/>
  <c r="BA18" s="1"/>
  <c r="BB18"/>
  <c r="BC18"/>
  <c r="BD18"/>
  <c r="BE18"/>
  <c r="G20"/>
  <c r="BA20" s="1"/>
  <c r="BB20"/>
  <c r="BC20"/>
  <c r="BD20"/>
  <c r="BE20"/>
  <c r="G22"/>
  <c r="BA22" s="1"/>
  <c r="BB22"/>
  <c r="BC22"/>
  <c r="BD22"/>
  <c r="BE22"/>
  <c r="G24"/>
  <c r="BA24" s="1"/>
  <c r="BB24"/>
  <c r="BC24"/>
  <c r="BD24"/>
  <c r="BE24"/>
  <c r="G26"/>
  <c r="BA26" s="1"/>
  <c r="BB26"/>
  <c r="BC26"/>
  <c r="BD26"/>
  <c r="BE26"/>
  <c r="G28"/>
  <c r="BA28" s="1"/>
  <c r="BB28"/>
  <c r="BC28"/>
  <c r="BD28"/>
  <c r="BE28"/>
  <c r="G33"/>
  <c r="BA33" s="1"/>
  <c r="BB33"/>
  <c r="BC33"/>
  <c r="BD33"/>
  <c r="BE33"/>
  <c r="G35"/>
  <c r="BA35" s="1"/>
  <c r="BB35"/>
  <c r="BC35"/>
  <c r="BD35"/>
  <c r="BE35"/>
  <c r="G36"/>
  <c r="BA36" s="1"/>
  <c r="BB36"/>
  <c r="BC36"/>
  <c r="BD36"/>
  <c r="BE36"/>
  <c r="G38"/>
  <c r="BA38" s="1"/>
  <c r="BB38"/>
  <c r="BC38"/>
  <c r="BD38"/>
  <c r="BE38"/>
  <c r="G39"/>
  <c r="BA39" s="1"/>
  <c r="BB39"/>
  <c r="BC39"/>
  <c r="BD39"/>
  <c r="BE39"/>
  <c r="G40"/>
  <c r="BA40" s="1"/>
  <c r="BB40"/>
  <c r="BC40"/>
  <c r="BD40"/>
  <c r="BE40"/>
  <c r="G43"/>
  <c r="BA43" s="1"/>
  <c r="BB43"/>
  <c r="BC43"/>
  <c r="BD43"/>
  <c r="BE43"/>
  <c r="G45"/>
  <c r="BA45" s="1"/>
  <c r="BB45"/>
  <c r="BC45"/>
  <c r="BD45"/>
  <c r="BE45"/>
  <c r="BE50" s="1"/>
  <c r="I7" i="2" s="1"/>
  <c r="G46" i="3"/>
  <c r="BA46" s="1"/>
  <c r="BB46"/>
  <c r="BC46"/>
  <c r="BD46"/>
  <c r="BE46"/>
  <c r="G47"/>
  <c r="BA47" s="1"/>
  <c r="BB47"/>
  <c r="BC47"/>
  <c r="BD47"/>
  <c r="BE47"/>
  <c r="G48"/>
  <c r="BA48" s="1"/>
  <c r="BB48"/>
  <c r="BC48"/>
  <c r="BD48"/>
  <c r="BE48"/>
  <c r="C50"/>
  <c r="G50"/>
  <c r="G52"/>
  <c r="BA52"/>
  <c r="BB52"/>
  <c r="BC52"/>
  <c r="BD52"/>
  <c r="BE52"/>
  <c r="G54"/>
  <c r="BA54" s="1"/>
  <c r="BB54"/>
  <c r="BC54"/>
  <c r="BD54"/>
  <c r="BE54"/>
  <c r="G56"/>
  <c r="BA56"/>
  <c r="BB56"/>
  <c r="BB62" s="1"/>
  <c r="F8" i="2" s="1"/>
  <c r="BC56" i="3"/>
  <c r="BD56"/>
  <c r="BE56"/>
  <c r="G58"/>
  <c r="BA58" s="1"/>
  <c r="BB58"/>
  <c r="BC58"/>
  <c r="BD58"/>
  <c r="BE58"/>
  <c r="G60"/>
  <c r="BB60"/>
  <c r="BC60"/>
  <c r="BD60"/>
  <c r="BE60"/>
  <c r="C62"/>
  <c r="G64"/>
  <c r="BA64" s="1"/>
  <c r="BB64"/>
  <c r="BC64"/>
  <c r="BD64"/>
  <c r="BE64"/>
  <c r="G66"/>
  <c r="BA66" s="1"/>
  <c r="BB66"/>
  <c r="BB68" s="1"/>
  <c r="F9" i="2" s="1"/>
  <c r="BC66" i="3"/>
  <c r="BD66"/>
  <c r="BE66"/>
  <c r="C68"/>
  <c r="G70"/>
  <c r="BA70" s="1"/>
  <c r="BB70"/>
  <c r="BC70"/>
  <c r="BD70"/>
  <c r="BE70"/>
  <c r="G72"/>
  <c r="BA72" s="1"/>
  <c r="BB72"/>
  <c r="BC72"/>
  <c r="BD72"/>
  <c r="BE72"/>
  <c r="G73"/>
  <c r="BA73"/>
  <c r="BB73"/>
  <c r="BC73"/>
  <c r="BD73"/>
  <c r="BE73"/>
  <c r="G75"/>
  <c r="BA75" s="1"/>
  <c r="BB75"/>
  <c r="BC75"/>
  <c r="BD75"/>
  <c r="BE75"/>
  <c r="G76"/>
  <c r="BA76" s="1"/>
  <c r="BB76"/>
  <c r="BC76"/>
  <c r="BD76"/>
  <c r="BE76"/>
  <c r="G77"/>
  <c r="BA77" s="1"/>
  <c r="BB77"/>
  <c r="BC77"/>
  <c r="BD77"/>
  <c r="BE77"/>
  <c r="G79"/>
  <c r="BA79" s="1"/>
  <c r="BB79"/>
  <c r="BC79"/>
  <c r="BD79"/>
  <c r="BE79"/>
  <c r="G80"/>
  <c r="BA80" s="1"/>
  <c r="BB80"/>
  <c r="BC80"/>
  <c r="BD80"/>
  <c r="BE80"/>
  <c r="G82"/>
  <c r="BA82" s="1"/>
  <c r="BB82"/>
  <c r="BC82"/>
  <c r="BD82"/>
  <c r="BE82"/>
  <c r="G83"/>
  <c r="BA83" s="1"/>
  <c r="BB83"/>
  <c r="BC83"/>
  <c r="BD83"/>
  <c r="BE83"/>
  <c r="G85"/>
  <c r="BA85" s="1"/>
  <c r="BB85"/>
  <c r="BC85"/>
  <c r="BD85"/>
  <c r="BE85"/>
  <c r="G86"/>
  <c r="BA86" s="1"/>
  <c r="BB86"/>
  <c r="BC86"/>
  <c r="BD86"/>
  <c r="BE86"/>
  <c r="G87"/>
  <c r="BA87" s="1"/>
  <c r="BB87"/>
  <c r="BC87"/>
  <c r="BD87"/>
  <c r="BE87"/>
  <c r="G89"/>
  <c r="BA89" s="1"/>
  <c r="BB89"/>
  <c r="BC89"/>
  <c r="BD89"/>
  <c r="BE89"/>
  <c r="G91"/>
  <c r="G97" s="1"/>
  <c r="BB91"/>
  <c r="BC91"/>
  <c r="BD91"/>
  <c r="BE91"/>
  <c r="G93"/>
  <c r="BA93" s="1"/>
  <c r="BB93"/>
  <c r="BC93"/>
  <c r="BD93"/>
  <c r="BE93"/>
  <c r="G95"/>
  <c r="BA95" s="1"/>
  <c r="BB95"/>
  <c r="BC95"/>
  <c r="BD95"/>
  <c r="BE95"/>
  <c r="C97"/>
  <c r="BE97"/>
  <c r="G99"/>
  <c r="BA99" s="1"/>
  <c r="BB99"/>
  <c r="BC99"/>
  <c r="BD99"/>
  <c r="BE99"/>
  <c r="G101"/>
  <c r="BA101" s="1"/>
  <c r="BB101"/>
  <c r="BC101"/>
  <c r="BD101"/>
  <c r="BE101"/>
  <c r="G103"/>
  <c r="BB103"/>
  <c r="BC103"/>
  <c r="BD103"/>
  <c r="BE103"/>
  <c r="G104"/>
  <c r="BA104" s="1"/>
  <c r="BB104"/>
  <c r="BC104"/>
  <c r="BD104"/>
  <c r="BE104"/>
  <c r="G105"/>
  <c r="BA105" s="1"/>
  <c r="BB105"/>
  <c r="BC105"/>
  <c r="BD105"/>
  <c r="BE105"/>
  <c r="G106"/>
  <c r="BA106" s="1"/>
  <c r="BB106"/>
  <c r="BC106"/>
  <c r="BD106"/>
  <c r="BE106"/>
  <c r="G107"/>
  <c r="BA107" s="1"/>
  <c r="BB107"/>
  <c r="BC107"/>
  <c r="BD107"/>
  <c r="BE107"/>
  <c r="G108"/>
  <c r="BA108"/>
  <c r="BB108"/>
  <c r="BC108"/>
  <c r="BD108"/>
  <c r="BE108"/>
  <c r="G109"/>
  <c r="BA109" s="1"/>
  <c r="BB109"/>
  <c r="BC109"/>
  <c r="BD109"/>
  <c r="BE109"/>
  <c r="G110"/>
  <c r="BA110"/>
  <c r="BB110"/>
  <c r="BC110"/>
  <c r="BD110"/>
  <c r="BE110"/>
  <c r="G111"/>
  <c r="BA111" s="1"/>
  <c r="BB111"/>
  <c r="BC111"/>
  <c r="BD111"/>
  <c r="BE111"/>
  <c r="G112"/>
  <c r="BA112" s="1"/>
  <c r="BB112"/>
  <c r="BC112"/>
  <c r="BD112"/>
  <c r="BE112"/>
  <c r="G113"/>
  <c r="BA113" s="1"/>
  <c r="BB113"/>
  <c r="BC113"/>
  <c r="BD113"/>
  <c r="BE113"/>
  <c r="G114"/>
  <c r="BA114" s="1"/>
  <c r="BB114"/>
  <c r="BC114"/>
  <c r="BD114"/>
  <c r="BE114"/>
  <c r="G115"/>
  <c r="BA115" s="1"/>
  <c r="BB115"/>
  <c r="BC115"/>
  <c r="BD115"/>
  <c r="BE115"/>
  <c r="C116"/>
  <c r="BB116"/>
  <c r="F11" i="2" s="1"/>
  <c r="BE116" i="3"/>
  <c r="G118"/>
  <c r="BA118" s="1"/>
  <c r="BB118"/>
  <c r="BC118"/>
  <c r="BD118"/>
  <c r="BE118"/>
  <c r="G121"/>
  <c r="BA121"/>
  <c r="BB121"/>
  <c r="BC121"/>
  <c r="BD121"/>
  <c r="BE121"/>
  <c r="G123"/>
  <c r="BA123" s="1"/>
  <c r="BB123"/>
  <c r="BC123"/>
  <c r="BD123"/>
  <c r="BE123"/>
  <c r="G125"/>
  <c r="BA125"/>
  <c r="BB125"/>
  <c r="BC125"/>
  <c r="BD125"/>
  <c r="BE125"/>
  <c r="G126"/>
  <c r="BA126" s="1"/>
  <c r="BB126"/>
  <c r="BC126"/>
  <c r="BD126"/>
  <c r="BE126"/>
  <c r="G128"/>
  <c r="BA128" s="1"/>
  <c r="BB128"/>
  <c r="BC128"/>
  <c r="BD128"/>
  <c r="BE128"/>
  <c r="G130"/>
  <c r="BA130"/>
  <c r="BB130"/>
  <c r="BC130"/>
  <c r="BD130"/>
  <c r="BE130"/>
  <c r="G132"/>
  <c r="BA132" s="1"/>
  <c r="BB132"/>
  <c r="BC132"/>
  <c r="BD132"/>
  <c r="BE132"/>
  <c r="G134"/>
  <c r="BA134"/>
  <c r="BB134"/>
  <c r="BC134"/>
  <c r="BD134"/>
  <c r="BE134"/>
  <c r="G136"/>
  <c r="BA136" s="1"/>
  <c r="BB136"/>
  <c r="BC136"/>
  <c r="BD136"/>
  <c r="BE136"/>
  <c r="C138"/>
  <c r="BE138"/>
  <c r="G140"/>
  <c r="BA140" s="1"/>
  <c r="BB140"/>
  <c r="BC140"/>
  <c r="BD140"/>
  <c r="BE140"/>
  <c r="G141"/>
  <c r="BA141"/>
  <c r="BB141"/>
  <c r="BC141"/>
  <c r="BD141"/>
  <c r="BE141"/>
  <c r="G142"/>
  <c r="BA142" s="1"/>
  <c r="BB142"/>
  <c r="BC142"/>
  <c r="BD142"/>
  <c r="BE142"/>
  <c r="C143"/>
  <c r="G143"/>
  <c r="BD143"/>
  <c r="H13" i="2" s="1"/>
  <c r="G145" i="3"/>
  <c r="BA145" s="1"/>
  <c r="BB145"/>
  <c r="BC145"/>
  <c r="BC149" s="1"/>
  <c r="G14" i="2" s="1"/>
  <c r="BD145" i="3"/>
  <c r="BD149" s="1"/>
  <c r="H14" i="2" s="1"/>
  <c r="BE145" i="3"/>
  <c r="G147"/>
  <c r="BA147"/>
  <c r="BB147"/>
  <c r="BB149" s="1"/>
  <c r="F14" i="2" s="1"/>
  <c r="BC147" i="3"/>
  <c r="BD147"/>
  <c r="BE147"/>
  <c r="BE149" s="1"/>
  <c r="I14" i="2" s="1"/>
  <c r="C149" i="3"/>
  <c r="G151"/>
  <c r="G152" s="1"/>
  <c r="BB151"/>
  <c r="BB152" s="1"/>
  <c r="F15" i="2" s="1"/>
  <c r="BC151" i="3"/>
  <c r="BD151"/>
  <c r="BE151"/>
  <c r="BE152" s="1"/>
  <c r="I15" i="2" s="1"/>
  <c r="C152" i="3"/>
  <c r="BC152"/>
  <c r="BD152"/>
  <c r="H15" i="2" s="1"/>
  <c r="G154" i="3"/>
  <c r="BA154" s="1"/>
  <c r="BB154"/>
  <c r="BC154"/>
  <c r="BD154"/>
  <c r="BE154"/>
  <c r="G155"/>
  <c r="BA155"/>
  <c r="BB155"/>
  <c r="BC155"/>
  <c r="BD155"/>
  <c r="BE155"/>
  <c r="G156"/>
  <c r="BA156" s="1"/>
  <c r="BB156"/>
  <c r="BC156"/>
  <c r="BD156"/>
  <c r="BE156"/>
  <c r="G157"/>
  <c r="G158" s="1"/>
  <c r="BB157"/>
  <c r="BC157"/>
  <c r="BD157"/>
  <c r="BE157"/>
  <c r="C158"/>
  <c r="BE158"/>
  <c r="I16" i="2" s="1"/>
  <c r="C1"/>
  <c r="C2"/>
  <c r="A7"/>
  <c r="B7"/>
  <c r="A8"/>
  <c r="B8"/>
  <c r="A9"/>
  <c r="B9"/>
  <c r="A10"/>
  <c r="B10"/>
  <c r="I10"/>
  <c r="A11"/>
  <c r="B11"/>
  <c r="I11"/>
  <c r="A12"/>
  <c r="B12"/>
  <c r="I12"/>
  <c r="A13"/>
  <c r="B13"/>
  <c r="A14"/>
  <c r="B14"/>
  <c r="A15"/>
  <c r="B15"/>
  <c r="G15"/>
  <c r="A16"/>
  <c r="B16"/>
  <c r="BD158" i="3" l="1"/>
  <c r="H16" i="2" s="1"/>
  <c r="BA157" i="3"/>
  <c r="BB158"/>
  <c r="F16" i="2" s="1"/>
  <c r="BA149" i="3"/>
  <c r="E14" i="2" s="1"/>
  <c r="G62" i="3"/>
  <c r="BE62"/>
  <c r="I8" i="2" s="1"/>
  <c r="BC62" i="3"/>
  <c r="G8" i="2" s="1"/>
  <c r="BA151" i="3"/>
  <c r="BA152" s="1"/>
  <c r="E15" i="2" s="1"/>
  <c r="BB138" i="3"/>
  <c r="F12" i="2" s="1"/>
  <c r="BD138" i="3"/>
  <c r="H12" i="2" s="1"/>
  <c r="BA91" i="3"/>
  <c r="BA68"/>
  <c r="E9" i="2" s="1"/>
  <c r="BD62" i="3"/>
  <c r="H8" i="2" s="1"/>
  <c r="BD50" i="3"/>
  <c r="H7" i="2" s="1"/>
  <c r="BC143" i="3"/>
  <c r="G13" i="2" s="1"/>
  <c r="BC138" i="3"/>
  <c r="G12" i="2" s="1"/>
  <c r="G116" i="3"/>
  <c r="BC116"/>
  <c r="G11" i="2" s="1"/>
  <c r="BD97" i="3"/>
  <c r="H10" i="2" s="1"/>
  <c r="H17" s="1"/>
  <c r="C17" i="1" s="1"/>
  <c r="BD68" i="3"/>
  <c r="H9" i="2" s="1"/>
  <c r="BB50" i="3"/>
  <c r="F7" i="2" s="1"/>
  <c r="BC50" i="3"/>
  <c r="G7" i="2" s="1"/>
  <c r="BC158" i="3"/>
  <c r="G16" i="2" s="1"/>
  <c r="BB143" i="3"/>
  <c r="F13" i="2" s="1"/>
  <c r="G138" i="3"/>
  <c r="BD116"/>
  <c r="H11" i="2" s="1"/>
  <c r="BB97" i="3"/>
  <c r="F10" i="2" s="1"/>
  <c r="F17" s="1"/>
  <c r="C16" i="1" s="1"/>
  <c r="BC97" i="3"/>
  <c r="G10" i="2" s="1"/>
  <c r="BA158" i="3"/>
  <c r="E16" i="2" s="1"/>
  <c r="G149" i="3"/>
  <c r="BA103"/>
  <c r="G68"/>
  <c r="BC68"/>
  <c r="G9" i="2" s="1"/>
  <c r="G17" s="1"/>
  <c r="C18" i="1" s="1"/>
  <c r="BE68" i="3"/>
  <c r="I9" i="2" s="1"/>
  <c r="BA60" i="3"/>
  <c r="BA116"/>
  <c r="E11" i="2" s="1"/>
  <c r="BA62" i="3"/>
  <c r="E8" i="2" s="1"/>
  <c r="BE143" i="3"/>
  <c r="I13" i="2" s="1"/>
  <c r="BA143" i="3"/>
  <c r="E13" i="2" s="1"/>
  <c r="BA138" i="3"/>
  <c r="E12" i="2" s="1"/>
  <c r="I17"/>
  <c r="C21" i="1" s="1"/>
  <c r="BA50" i="3"/>
  <c r="E7" i="2" s="1"/>
  <c r="BA97" i="3"/>
  <c r="E10" i="2" s="1"/>
  <c r="E17" l="1"/>
  <c r="G23"/>
  <c r="I23" s="1"/>
  <c r="G16" i="1" s="1"/>
  <c r="G25" i="2"/>
  <c r="I25" s="1"/>
  <c r="G18" i="1" s="1"/>
  <c r="G27" i="2"/>
  <c r="I27" s="1"/>
  <c r="G20" i="1" s="1"/>
  <c r="G29" i="2"/>
  <c r="I29" s="1"/>
  <c r="C15" i="1"/>
  <c r="C19" s="1"/>
  <c r="C22" s="1"/>
  <c r="G22" i="2"/>
  <c r="I22" s="1"/>
  <c r="G24"/>
  <c r="I24" s="1"/>
  <c r="G17" i="1" s="1"/>
  <c r="G26" i="2"/>
  <c r="I26" s="1"/>
  <c r="G19" i="1" s="1"/>
  <c r="G28" i="2"/>
  <c r="I28" s="1"/>
  <c r="G21" i="1" s="1"/>
  <c r="H30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<sst xmlns="http://schemas.openxmlformats.org/spreadsheetml/2006/main" count="496" uniqueCount="313">
  <si>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</si>
  <si>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</si>
  <si>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</si>
  <si>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</si>
  <si>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</si>
  <si>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</si>
  <si>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</si>
  <si>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</si>
  <si>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</si>
  <si>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</si>
  <si>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</si>
  <si>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</si>
  <si>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</si>
  <si>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</si>
  <si>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</si>
  <si>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</si>
  <si>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</si>
  <si>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</si>
  <si>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</si>
  <si>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</si>
  <si>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</si>
  <si>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</si>
  <si>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</si>
  <si>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</si>
  <si>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</si>
  <si>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</si>
  <si>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</si>
  <si>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</si>
  <si>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</si>
  <si>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</si>
  <si>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</si>
  <si>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</si>
  <si>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</si>
  <si>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</si>
  <si>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</si>
  <si>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</si>
  <si>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</si>
  <si>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</si>
  <si>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</si>
  <si>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</si>
  <si>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</si>
  <si>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</si>
  <si>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</si>
  <si>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</si>
  <si>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</si>
  <si>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</si>
  <si>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</si>
  <si>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</si>
  <si>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</si>
  <si>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</si>
  <si>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</si>
  <si>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</si>
  <si>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</si>
  <si>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</si>
  <si>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</si>
  <si>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</si>
  <si>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</si>
  <si>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</si>
  <si>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</si>
  <si>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</si>
  <si>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</si>
  <si>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</si>
  <si>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</si>
  <si>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</si>
  <si>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</si>
  <si>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</si>
  <si>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</si>
  <si>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</si>
  <si>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</si>
  <si>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</si>
  <si>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</si>
  <si>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</si>
  <si>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</si>
  <si>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</si>
  <si>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</si>
  <si>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</si>
  <si>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</si>
  <si>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Oprava komunikace na ul. Gorkého - Kroměříž</t>
  </si>
  <si>
    <t>113106121R00</t>
  </si>
  <si>
    <t xml:space="preserve">Rozebrání dlažeb z betonových dlaždic na sucho </t>
  </si>
  <si>
    <t>m2</t>
  </si>
  <si>
    <t>0,6*32,7</t>
  </si>
  <si>
    <t>113106221R00</t>
  </si>
  <si>
    <t xml:space="preserve">Rozebrání dlažeb z drobných kostek v kam. těženém </t>
  </si>
  <si>
    <t>0,5*22,2</t>
  </si>
  <si>
    <t>113106222R00</t>
  </si>
  <si>
    <t xml:space="preserve">Rozebrání dlažeb z drobných kostek v živici </t>
  </si>
  <si>
    <t>0,25*13,6</t>
  </si>
  <si>
    <t>113107615R00</t>
  </si>
  <si>
    <t xml:space="preserve">Odstranění podkladu nad 50 m2,kam.drcené tl.15 cm </t>
  </si>
  <si>
    <t>19,62+12,0</t>
  </si>
  <si>
    <t>113107620R00</t>
  </si>
  <si>
    <t xml:space="preserve">Odstranění podkladu nad 50 m2,kam.drcené tl.20 cm </t>
  </si>
  <si>
    <t>113108413R00</t>
  </si>
  <si>
    <t xml:space="preserve">Odstranění asfaltové vrstvy pl.nad 50 m2, tl.13 cm </t>
  </si>
  <si>
    <t>113109310R00</t>
  </si>
  <si>
    <t xml:space="preserve">Odstranění podkladu pl.50 m2, bet.prostý tl.10 cm </t>
  </si>
  <si>
    <t>11,10+0,5*1,8</t>
  </si>
  <si>
    <t>113151214R00</t>
  </si>
  <si>
    <t xml:space="preserve">Fréz.živič.krytu nad 500 m2, bez překážek, tl.5 cm </t>
  </si>
  <si>
    <t>1,0*15,8+1,0*(15,2+9,8)/2</t>
  </si>
  <si>
    <t>113201111R00</t>
  </si>
  <si>
    <t xml:space="preserve">Vytrhání obrubníků chodníkových a parkových </t>
  </si>
  <si>
    <t>m</t>
  </si>
  <si>
    <t>50*1,0</t>
  </si>
  <si>
    <t>113202111R00</t>
  </si>
  <si>
    <t xml:space="preserve">Vytrhání obrub obrubníků silničních </t>
  </si>
  <si>
    <t>206+99+22+22</t>
  </si>
  <si>
    <t>121101101R00</t>
  </si>
  <si>
    <t xml:space="preserve">Sejmutí ornice s přemístěním do 50 m </t>
  </si>
  <si>
    <t>m3</t>
  </si>
  <si>
    <t>0,5*0,1*(206,0+22,0+22,0)</t>
  </si>
  <si>
    <t>122202202R00</t>
  </si>
  <si>
    <t xml:space="preserve">Odkopávky pro silnice v hor. 3 do 1000 m3 </t>
  </si>
  <si>
    <t>0,5*0,44*(206,0+22,0+22,0)/2</t>
  </si>
  <si>
    <t>(0,44-0,05-0,08-0,15)*(1029,0+(206,0+99,0+22,0+22,0)*0,5)</t>
  </si>
  <si>
    <t>0,3*(1029,0+(206,0+99,0+22,0+22,0)*0,5)</t>
  </si>
  <si>
    <t>(0,5+0,4)*(0,8-0,3)*2*165,0/2</t>
  </si>
  <si>
    <t>162701105R00</t>
  </si>
  <si>
    <t xml:space="preserve">Vodorovné přemístění výkopku z hor.1-4 do 10000 m </t>
  </si>
  <si>
    <t>655,36-27,5</t>
  </si>
  <si>
    <t>166101101R00</t>
  </si>
  <si>
    <t xml:space="preserve">Přehození výkopku z hor.1-4 </t>
  </si>
  <si>
    <t>171201101R00</t>
  </si>
  <si>
    <t xml:space="preserve">Uložení sypaniny do násypů nezhutněných </t>
  </si>
  <si>
    <t>171201201R00</t>
  </si>
  <si>
    <t xml:space="preserve">Uložení sypaniny na skl.-sypanina na výšku přes 2m </t>
  </si>
  <si>
    <t>180402111R00</t>
  </si>
  <si>
    <t xml:space="preserve">Založení trávníku parkového výsevem v rovině </t>
  </si>
  <si>
    <t>181101102R00</t>
  </si>
  <si>
    <t xml:space="preserve">Úprava pláně v hor. 1-4, se zhutněním </t>
  </si>
  <si>
    <t>0,4*2*165,0</t>
  </si>
  <si>
    <t>1029,0+(206,0+99,0+22,0+22,0)*0,5</t>
  </si>
  <si>
    <t>181301111R00</t>
  </si>
  <si>
    <t xml:space="preserve">Rozprostření ornice, rovina, tl.do 10 cm,nad 500m2 </t>
  </si>
  <si>
    <t>0,5*(206,0+22,0+22,0)</t>
  </si>
  <si>
    <t>183403153R00</t>
  </si>
  <si>
    <t xml:space="preserve">Obdělání půdy hrabáním, v rovině </t>
  </si>
  <si>
    <t>185803211R00</t>
  </si>
  <si>
    <t xml:space="preserve">Uválcování trávníku v rovině </t>
  </si>
  <si>
    <t>199000002R00</t>
  </si>
  <si>
    <t xml:space="preserve">Poplatek za skládku horniny 1- 4 </t>
  </si>
  <si>
    <t>00572400</t>
  </si>
  <si>
    <t>Směs travní parková I. běžná zátěž PROFI</t>
  </si>
  <si>
    <t>kg</t>
  </si>
  <si>
    <t>0,033kg/m2:0,033*285,0</t>
  </si>
  <si>
    <t>2</t>
  </si>
  <si>
    <t>Základy,zvláštní zakládání</t>
  </si>
  <si>
    <t>212571111R00</t>
  </si>
  <si>
    <t>Výplň odvodňov. trativodů štěrkopískem tříděným fr. 16/32</t>
  </si>
  <si>
    <t>(0,5+0,4)*(0,8-0,1-0,4)*2*155,0/2</t>
  </si>
  <si>
    <t>212792212U00</t>
  </si>
  <si>
    <t xml:space="preserve">Potrubí dren plast flex DN 160 </t>
  </si>
  <si>
    <t>2*155,0</t>
  </si>
  <si>
    <t>212971121R00</t>
  </si>
  <si>
    <t xml:space="preserve">Opláštění trativ. z geot.,sklon nad 1:2,5 do 2,5 m </t>
  </si>
  <si>
    <t>(0,5+2*0,4+2*0,8)*2*155,0</t>
  </si>
  <si>
    <t>28611224.A</t>
  </si>
  <si>
    <t>Trubka PVC drenážní flexibilní d 125 mm</t>
  </si>
  <si>
    <t>1,02*310,0</t>
  </si>
  <si>
    <t>28697933</t>
  </si>
  <si>
    <t>Geotextilie filtrační 300 g/m2</t>
  </si>
  <si>
    <t>1,15*899,0</t>
  </si>
  <si>
    <t>4</t>
  </si>
  <si>
    <t>Vodorovné konstrukce</t>
  </si>
  <si>
    <t>289971212R00</t>
  </si>
  <si>
    <t xml:space="preserve">Zřízení vrstvy z geotextilie sklon do 1:5 š.do 6 m </t>
  </si>
  <si>
    <t>67352030</t>
  </si>
  <si>
    <t>Geotextilie silniční 314 g/m2</t>
  </si>
  <si>
    <t>1,15*1203,5</t>
  </si>
  <si>
    <t>5</t>
  </si>
  <si>
    <t>Komunikace</t>
  </si>
  <si>
    <t>564211111R00</t>
  </si>
  <si>
    <t xml:space="preserve">Podklad ze štěrkopísku po zhutnění tloušťky 5 cm </t>
  </si>
  <si>
    <t>564681111R00</t>
  </si>
  <si>
    <t xml:space="preserve">Podklad z kameniva drceného 63-125 mm, tl. 30 cm </t>
  </si>
  <si>
    <t>564751114R00</t>
  </si>
  <si>
    <t xml:space="preserve">Podklad z kameniva drceného vel.32-63 mm,tl. 18 cm </t>
  </si>
  <si>
    <t>564851111RT4</t>
  </si>
  <si>
    <t>Podklad ze štěrkodrti po zhutnění tloušťky 15 cm štěrkodrť frakce 0-63 mm</t>
  </si>
  <si>
    <t>564861111RT2</t>
  </si>
  <si>
    <t>Podklad ze štěrkodrti po zhutnění tloušťky 20 cm štěrkodrť frakce 0-32 mm</t>
  </si>
  <si>
    <t>564931111R00</t>
  </si>
  <si>
    <t xml:space="preserve">Podklad/podsyp/kryt z jílů tloušťky 10 cm </t>
  </si>
  <si>
    <t>565161211R00</t>
  </si>
  <si>
    <t xml:space="preserve">Podklad z obal kam.ACP 16, nad 3 m,tl.8 cm </t>
  </si>
  <si>
    <t>567114113U00</t>
  </si>
  <si>
    <t xml:space="preserve">Podkl beton tř PBIII tl 100mm </t>
  </si>
  <si>
    <t>567122114R00</t>
  </si>
  <si>
    <t xml:space="preserve">Podklad z kameniva zpev.cementem SC C8/10 tl.15 cm </t>
  </si>
  <si>
    <t>573191111R00</t>
  </si>
  <si>
    <t xml:space="preserve">Nátěr infiltrační kationaktivní emulzí 1kg/m2 </t>
  </si>
  <si>
    <t>573231110R00</t>
  </si>
  <si>
    <t xml:space="preserve">Postřik živičný spojovací z emulze 0,3-0,5 kg/m2 </t>
  </si>
  <si>
    <t>573231111R00</t>
  </si>
  <si>
    <t xml:space="preserve">Postřik živičný spojovací z emulze 0,5-0,7 kg/m2 </t>
  </si>
  <si>
    <t>577142112R00</t>
  </si>
  <si>
    <t xml:space="preserve">Beton asfaltový ACO 11+, nad 3 m, tl.5 cm </t>
  </si>
  <si>
    <t>1029+1,0*15,8+1,0*(15,2+9,8)/2</t>
  </si>
  <si>
    <t>591211111R00</t>
  </si>
  <si>
    <t xml:space="preserve">Kladení dlažby drobné kostky,lože z kamen.tl. 5 cm </t>
  </si>
  <si>
    <t>596811111R00</t>
  </si>
  <si>
    <t xml:space="preserve">Kladení dlaždic kom.pro pěší, lože z kameniva těž. </t>
  </si>
  <si>
    <t>599142111R00</t>
  </si>
  <si>
    <t xml:space="preserve">Úprava zálivky dil.spár hloubky do 4 cm š. do 4 cm </t>
  </si>
  <si>
    <t>2*1,0+15,8+15,2</t>
  </si>
  <si>
    <t>592453323</t>
  </si>
  <si>
    <t>Dlaždice betonová 30x30x4 cm hladká</t>
  </si>
  <si>
    <t>20% množství:1,01*0,2*19,62</t>
  </si>
  <si>
    <t>8</t>
  </si>
  <si>
    <t>Trubní vedení</t>
  </si>
  <si>
    <t>871353121R00</t>
  </si>
  <si>
    <t xml:space="preserve">Montáž trub z plastu, gumový kroužek, DN 200 </t>
  </si>
  <si>
    <t>2*0,5</t>
  </si>
  <si>
    <t>877353123R00</t>
  </si>
  <si>
    <t xml:space="preserve">Montáž tvarovek jednoos. plast. gum.kroužek DN 200 </t>
  </si>
  <si>
    <t>kus</t>
  </si>
  <si>
    <t>2*2</t>
  </si>
  <si>
    <t>894812612U00</t>
  </si>
  <si>
    <t xml:space="preserve">Vyříznutí otvor stěna šachta DN 160 </t>
  </si>
  <si>
    <t>895941311RT2</t>
  </si>
  <si>
    <t>Zřízení vpusti uliční z dílců typ UVB - 50 včetně dodávky dílců pro uliční vpusti TBV</t>
  </si>
  <si>
    <t>899203111RT3</t>
  </si>
  <si>
    <t>Osazení mříží litinových s rámem do 150kg včetně dodávky vtokové mříže 500 x 500 mm, D400</t>
  </si>
  <si>
    <t>899203211U00</t>
  </si>
  <si>
    <t xml:space="preserve">Dmtž mříž litina+rám -150kg </t>
  </si>
  <si>
    <t>899231111R00</t>
  </si>
  <si>
    <t xml:space="preserve">Výšková úprava vstupu do 20 cm, zvýšení mříže </t>
  </si>
  <si>
    <t>899331111R00</t>
  </si>
  <si>
    <t xml:space="preserve">Výšková úprava vstupu do 20 cm, zvýšení poklopu </t>
  </si>
  <si>
    <t>899431111R00</t>
  </si>
  <si>
    <t xml:space="preserve">Výšková úprava do 20 cm, zvýšení krytu šoupěte </t>
  </si>
  <si>
    <t>899711122R00</t>
  </si>
  <si>
    <t xml:space="preserve">Fólie výstražná z PVC, šířka 30 cm </t>
  </si>
  <si>
    <t>895-nac</t>
  </si>
  <si>
    <t xml:space="preserve">Zrušení vpusti uliční z dílců </t>
  </si>
  <si>
    <t>23170120</t>
  </si>
  <si>
    <t>Soudal PU pěna 750 ml</t>
  </si>
  <si>
    <t>28611263.A</t>
  </si>
  <si>
    <t>Trubka kanalizační KGEM SN 8 PVC 200x5,9x1000</t>
  </si>
  <si>
    <t>28651667.A</t>
  </si>
  <si>
    <t>Koleno kanalizační KGB 200/ 45° PVC</t>
  </si>
  <si>
    <t>28697300.A</t>
  </si>
  <si>
    <t>Mazivo MGN tuba 250 g</t>
  </si>
  <si>
    <t>91</t>
  </si>
  <si>
    <t>Doplňující práce na komunikaci</t>
  </si>
  <si>
    <t>917862111R00</t>
  </si>
  <si>
    <t xml:space="preserve">Osazení stojat. obrub.bet. s opěrou,lože z C 16/20 </t>
  </si>
  <si>
    <t>50</t>
  </si>
  <si>
    <t>917932121R00</t>
  </si>
  <si>
    <t xml:space="preserve">Osazení betonové prefa přídlažby do lože z C16/20 </t>
  </si>
  <si>
    <t>919731121R00</t>
  </si>
  <si>
    <t xml:space="preserve">Zarovnání styčné plochy živičné tl. do 5 cm </t>
  </si>
  <si>
    <t>919735112R00</t>
  </si>
  <si>
    <t xml:space="preserve">Řezání stávajícího živičného krytu tl. 5 - 10 cm </t>
  </si>
  <si>
    <t>592162117</t>
  </si>
  <si>
    <t>Přídlažba silniční vysoká  ABK 50/25/10 přírodní</t>
  </si>
  <si>
    <t>1,01*2*349,0</t>
  </si>
  <si>
    <t>592174230</t>
  </si>
  <si>
    <t>Obrubník chodníkový ABO 16-10 1000/80/250</t>
  </si>
  <si>
    <t>1,01*50</t>
  </si>
  <si>
    <t>59217472</t>
  </si>
  <si>
    <t>Obrubník silniční 1000/150/250 šedý</t>
  </si>
  <si>
    <t>1,01*206</t>
  </si>
  <si>
    <t>59217476</t>
  </si>
  <si>
    <t>Obrubník silniční nájezdový 1000/150/150 šedý</t>
  </si>
  <si>
    <t>1,01*99</t>
  </si>
  <si>
    <t>59217480</t>
  </si>
  <si>
    <t>Obrubník silniční přechodový L 1000/150/150-250</t>
  </si>
  <si>
    <t>1,01*22</t>
  </si>
  <si>
    <t>59217481</t>
  </si>
  <si>
    <t>Obrubník silniční přechodový P 1000/150/150-250</t>
  </si>
  <si>
    <t>93</t>
  </si>
  <si>
    <t>Dokončovací práce inž.staveb</t>
  </si>
  <si>
    <t>93-nc01</t>
  </si>
  <si>
    <t xml:space="preserve">Zatěžovací zkouška </t>
  </si>
  <si>
    <t>93-nc02</t>
  </si>
  <si>
    <t xml:space="preserve">Vytyčení inženýrských sítí </t>
  </si>
  <si>
    <t>soub</t>
  </si>
  <si>
    <t>93-nc04</t>
  </si>
  <si>
    <t xml:space="preserve">Přechodné dopravní značení </t>
  </si>
  <si>
    <t>97</t>
  </si>
  <si>
    <t>Prorážení otvorů</t>
  </si>
  <si>
    <t>979054441R00</t>
  </si>
  <si>
    <t xml:space="preserve">Očištění vybour. dlaždic s výplní kamen. těženým </t>
  </si>
  <si>
    <t>80% množství:1,01*0,8*19,62</t>
  </si>
  <si>
    <t>979071111R00</t>
  </si>
  <si>
    <t xml:space="preserve">Očištění vybour. kostek velkých s výplní kam. těž. </t>
  </si>
  <si>
    <t>99</t>
  </si>
  <si>
    <t>Přesun hmot</t>
  </si>
  <si>
    <t>998225111R00</t>
  </si>
  <si>
    <t xml:space="preserve">Přesun hmot, pozemní komunikace, kryt živičný </t>
  </si>
  <si>
    <t>t</t>
  </si>
  <si>
    <t>D96</t>
  </si>
  <si>
    <t>Přesuny suti a vybouraných hmot</t>
  </si>
  <si>
    <t>979082318R00</t>
  </si>
  <si>
    <t xml:space="preserve">Vodorovná doprava suti a hmot po suchu do 6000 m </t>
  </si>
  <si>
    <t>979082319R00</t>
  </si>
  <si>
    <t xml:space="preserve">Příplatek k vodor.dopravě po suchu, dalších 1000 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</si>
  <si>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</si>
  <si>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</si>
  <si>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</si>
  <si>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</si>
  <si>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</si>
  <si>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</si>
  <si>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</si>
  <si>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</si>
  <si>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</si>
  <si>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</si>
  <si>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</si>
  <si>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</si>
  <si>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VÝKAZ VÝMĚR</t>
  </si>
  <si>
    <t>SOUPIS PRACÍ S VÝKAZEM VÝMĚR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</si>
</sst>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4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31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19" fillId="0" borderId="0" xfId="0" applyNumberFormat="1" applyFont="1" applyAlignment="1">
      <alignment horizontal="centerContinuous"/>
    </xf>
    <xf numFmtId="0" fontId="20" fillId="18" borderId="42" xfId="0" applyFont="1" applyFill="1" applyBorder="1"/>
    <xf numFmtId="0" fontId="21" fillId="18" borderId="65" xfId="0" applyFont="1" applyFill="1" applyBorder="1" applyAlignment="1">
      <alignment horizontal="right"/>
    </xf>
    <xf numFmtId="0" fontId="21" fillId="18" borderId="13" xfId="0" applyFont="1" applyFill="1" applyBorder="1" applyAlignment="1">
      <alignment horizontal="right"/>
    </xf>
    <xf numFmtId="0" fontId="21" fillId="18" borderId="12" xfId="0" applyFont="1" applyFill="1" applyBorder="1" applyAlignment="1">
      <alignment horizontal="center"/>
    </xf>
    <xf numFmtId="4" fontId="23" fillId="18" borderId="13" xfId="0" applyNumberFormat="1" applyFont="1" applyFill="1" applyBorder="1" applyAlignment="1">
      <alignment horizontal="right"/>
    </xf>
    <xf numFmtId="4" fontId="23" fillId="18" borderId="42" xfId="0" applyNumberFormat="1" applyFont="1" applyFill="1" applyBorder="1" applyAlignment="1">
      <alignment horizontal="right"/>
    </xf>
    <xf numFmtId="0" fontId="20" fillId="0" borderId="26" xfId="0" applyFont="1" applyBorder="1"/>
    <xf numFmtId="3" fontId="20" fillId="0" borderId="35" xfId="0" applyNumberFormat="1" applyFont="1" applyBorder="1" applyAlignment="1">
      <alignment horizontal="right"/>
    </xf>
    <xf numFmtId="164" fontId="20" fillId="0" borderId="19" xfId="0" applyNumberFormat="1" applyFont="1" applyBorder="1" applyAlignment="1">
      <alignment horizontal="right"/>
    </xf>
    <xf numFmtId="3" fontId="20" fillId="0" borderId="45" xfId="0" applyNumberFormat="1" applyFont="1" applyBorder="1" applyAlignment="1">
      <alignment horizontal="right"/>
    </xf>
    <xf numFmtId="4" fontId="20" fillId="0" borderId="34" xfId="0" applyNumberFormat="1" applyFont="1" applyBorder="1" applyAlignment="1">
      <alignment horizontal="right"/>
    </xf>
    <xf numFmtId="3" fontId="20" fillId="0" borderId="26" xfId="0" applyNumberFormat="1" applyFont="1" applyBorder="1" applyAlignment="1">
      <alignment horizontal="right"/>
    </xf>
    <xf numFmtId="0" fontId="20" fillId="18" borderId="37" xfId="0" applyFont="1" applyFill="1" applyBorder="1"/>
    <xf numFmtId="0" fontId="21" fillId="18" borderId="40" xfId="0" applyFont="1" applyFill="1" applyBorder="1"/>
    <xf numFmtId="0" fontId="20" fillId="18" borderId="40" xfId="0" applyFont="1" applyFill="1" applyBorder="1"/>
    <xf numFmtId="4" fontId="20" fillId="18" borderId="51" xfId="0" applyNumberFormat="1" applyFont="1" applyFill="1" applyBorder="1"/>
    <xf numFmtId="4" fontId="20" fillId="18" borderId="37" xfId="0" applyNumberFormat="1" applyFont="1" applyFill="1" applyBorder="1"/>
    <xf numFmtId="4" fontId="20" fillId="18" borderId="40" xfId="0" applyNumberFormat="1" applyFont="1" applyFill="1" applyBorder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6" xfId="28" applyFont="1" applyBorder="1" applyAlignment="1">
      <alignment horizontal="center"/>
    </xf>
    <xf numFmtId="49" fontId="21" fillId="0" borderId="66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7" xfId="28" applyFont="1" applyBorder="1" applyAlignment="1">
      <alignment horizontal="center" vertical="top"/>
    </xf>
    <xf numFmtId="49" fontId="33" fillId="0" borderId="67" xfId="28" applyNumberFormat="1" applyFont="1" applyBorder="1" applyAlignment="1">
      <alignment horizontal="left" vertical="top"/>
    </xf>
    <xf numFmtId="0" fontId="33" fillId="0" borderId="67" xfId="28" applyFont="1" applyBorder="1" applyAlignment="1">
      <alignment vertical="top" wrapText="1"/>
    </xf>
    <xf numFmtId="49" fontId="33" fillId="0" borderId="67" xfId="28" applyNumberFormat="1" applyFont="1" applyBorder="1" applyAlignment="1">
      <alignment horizontal="center" shrinkToFit="1"/>
    </xf>
    <xf numFmtId="4" fontId="33" fillId="0" borderId="67" xfId="28" applyNumberFormat="1" applyFont="1" applyBorder="1" applyAlignment="1">
      <alignment horizontal="right"/>
    </xf>
    <xf numFmtId="4" fontId="33" fillId="0" borderId="67" xfId="28" applyNumberFormat="1" applyFont="1" applyBorder="1"/>
    <xf numFmtId="0" fontId="34" fillId="0" borderId="0" xfId="28" applyFont="1"/>
    <xf numFmtId="0" fontId="22" fillId="0" borderId="66" xfId="28" applyFont="1" applyBorder="1" applyAlignment="1">
      <alignment horizontal="center"/>
    </xf>
    <xf numFmtId="0" fontId="35" fillId="0" borderId="0" xfId="28" applyFont="1" applyAlignment="1">
      <alignment wrapText="1"/>
    </xf>
    <xf numFmtId="49" fontId="22" fillId="0" borderId="66" xfId="28" applyNumberFormat="1" applyFont="1" applyBorder="1" applyAlignment="1">
      <alignment horizontal="right"/>
    </xf>
    <xf numFmtId="4" fontId="36" fillId="19" borderId="70" xfId="28" applyNumberFormat="1" applyFont="1" applyFill="1" applyBorder="1" applyAlignment="1">
      <alignment horizontal="right" wrapText="1"/>
    </xf>
    <xf numFmtId="0" fontId="36" fillId="19" borderId="43" xfId="28" applyFont="1" applyFill="1" applyBorder="1" applyAlignment="1">
      <alignment horizontal="left" wrapText="1"/>
    </xf>
    <xf numFmtId="0" fontId="36" fillId="0" borderId="22" xfId="0" applyFont="1" applyBorder="1" applyAlignment="1">
      <alignment horizontal="right"/>
    </xf>
    <xf numFmtId="0" fontId="20" fillId="18" borderId="19" xfId="28" applyFont="1" applyFill="1" applyBorder="1" applyAlignment="1">
      <alignment horizontal="center"/>
    </xf>
    <xf numFmtId="49" fontId="38" fillId="18" borderId="19" xfId="28" applyNumberFormat="1" applyFont="1" applyFill="1" applyBorder="1" applyAlignment="1">
      <alignment horizontal="left"/>
    </xf>
    <xf numFmtId="0" fontId="38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9" fillId="0" borderId="0" xfId="28" applyFont="1" applyAlignment="1"/>
    <xf numFmtId="0" fontId="12" fillId="0" borderId="0" xfId="28" applyAlignment="1">
      <alignment horizontal="right"/>
    </xf>
    <xf numFmtId="0" fontId="40" fillId="0" borderId="0" xfId="28" applyFont="1" applyBorder="1"/>
    <xf numFmtId="3" fontId="40" fillId="0" borderId="0" xfId="28" applyNumberFormat="1" applyFont="1" applyBorder="1" applyAlignment="1">
      <alignment horizontal="right"/>
    </xf>
    <xf numFmtId="4" fontId="40" fillId="0" borderId="0" xfId="28" applyNumberFormat="1" applyFont="1" applyBorder="1"/>
    <xf numFmtId="0" fontId="39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6" xfId="0" applyNumberFormat="1" applyFont="1" applyBorder="1"/>
    <xf numFmtId="3" fontId="20" fillId="0" borderId="71" xfId="0" applyNumberFormat="1" applyFont="1" applyBorder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center" shrinkToFit="1"/>
    </xf>
    <xf numFmtId="0" fontId="20" fillId="0" borderId="38" xfId="0" applyFont="1" applyBorder="1" applyAlignment="1">
      <alignment horizontal="center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3" fontId="21" fillId="18" borderId="40" xfId="0" applyNumberFormat="1" applyFont="1" applyFill="1" applyBorder="1" applyAlignment="1">
      <alignment horizontal="right"/>
    </xf>
    <xf numFmtId="3" fontId="21" fillId="18" borderId="51" xfId="0" applyNumberFormat="1" applyFont="1" applyFill="1" applyBorder="1" applyAlignment="1">
      <alignment horizontal="right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49" fontId="36" fillId="19" borderId="68" xfId="28" applyNumberFormat="1" applyFont="1" applyFill="1" applyBorder="1" applyAlignment="1">
      <alignment horizontal="left" wrapText="1"/>
    </xf>
    <xf numFmtId="49" fontId="37" fillId="0" borderId="69" xfId="0" applyNumberFormat="1" applyFont="1" applyBorder="1" applyAlignment="1">
      <alignment horizontal="left" wrapText="1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A13" sqref="A1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312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/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73</v>
      </c>
      <c r="B5" s="18"/>
      <c r="C5" s="19"/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/>
      <c r="B7" s="25"/>
      <c r="C7" s="26" t="s">
        <v>77</v>
      </c>
      <c r="D7" s="27"/>
      <c r="E7" s="27"/>
      <c r="F7" s="28" t="s">
        <v>10</v>
      </c>
      <c r="G7" s="22"/>
    </row>
    <row r="8" spans="1:57">
      <c r="A8" s="29" t="s">
        <v>11</v>
      </c>
      <c r="B8" s="13"/>
      <c r="C8" s="206"/>
      <c r="D8" s="206"/>
      <c r="E8" s="207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6"/>
      <c r="D9" s="206"/>
      <c r="E9" s="207"/>
      <c r="F9" s="13"/>
      <c r="G9" s="34"/>
      <c r="H9" s="35"/>
    </row>
    <row r="10" spans="1:57">
      <c r="A10" s="29" t="s">
        <v>14</v>
      </c>
      <c r="B10" s="13"/>
      <c r="C10" s="206"/>
      <c r="D10" s="206"/>
      <c r="E10" s="206"/>
      <c r="F10" s="36"/>
      <c r="G10" s="37"/>
      <c r="H10" s="38"/>
    </row>
    <row r="11" spans="1:57" ht="13.5" customHeight="1">
      <c r="A11" s="29" t="s">
        <v>15</v>
      </c>
      <c r="B11" s="13"/>
      <c r="C11" s="206"/>
      <c r="D11" s="206"/>
      <c r="E11" s="206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>
      <c r="A13" s="45" t="s">
        <v>311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19</v>
      </c>
      <c r="B14" s="50"/>
      <c r="C14" s="51"/>
      <c r="D14" s="52" t="s">
        <v>20</v>
      </c>
      <c r="E14" s="53"/>
      <c r="F14" s="53"/>
      <c r="G14" s="51"/>
    </row>
    <row r="15" spans="1:57" ht="15.95" customHeight="1">
      <c r="A15" s="54"/>
      <c r="B15" s="55" t="s">
        <v>21</v>
      </c>
      <c r="C15" s="56">
        <f>HSV</f>
        <v>0</v>
      </c>
      <c r="D15" s="57" t="str">
        <f>Rekapitulace!A22</f>
        <v>Ztížené výrobní podmínky</v>
      </c>
      <c r="E15" s="58"/>
      <c r="F15" s="59"/>
      <c r="G15" s="56">
        <f>Rekapitulace!I22</f>
        <v>0</v>
      </c>
    </row>
    <row r="16" spans="1:57" ht="15.95" customHeight="1">
      <c r="A16" s="54" t="s">
        <v>22</v>
      </c>
      <c r="B16" s="55" t="s">
        <v>23</v>
      </c>
      <c r="C16" s="56">
        <f>PSV</f>
        <v>0</v>
      </c>
      <c r="D16" s="9" t="str">
        <f>Rekapitulace!A23</f>
        <v>Oborová přirážka</v>
      </c>
      <c r="E16" s="60"/>
      <c r="F16" s="61"/>
      <c r="G16" s="56">
        <f>Rekapitulace!I23</f>
        <v>0</v>
      </c>
    </row>
    <row r="17" spans="1:7" ht="15.95" customHeight="1">
      <c r="A17" s="54" t="s">
        <v>24</v>
      </c>
      <c r="B17" s="55" t="s">
        <v>25</v>
      </c>
      <c r="C17" s="56">
        <f>Mont</f>
        <v>0</v>
      </c>
      <c r="D17" s="9" t="str">
        <f>Rekapitulace!A24</f>
        <v>Přesun stavebních kapacit</v>
      </c>
      <c r="E17" s="60"/>
      <c r="F17" s="61"/>
      <c r="G17" s="56">
        <f>Rekapitulace!I24</f>
        <v>0</v>
      </c>
    </row>
    <row r="18" spans="1:7" ht="15.95" customHeight="1">
      <c r="A18" s="62" t="s">
        <v>26</v>
      </c>
      <c r="B18" s="63" t="s">
        <v>27</v>
      </c>
      <c r="C18" s="56">
        <f>Dodavka</f>
        <v>0</v>
      </c>
      <c r="D18" s="9" t="str">
        <f>Rekapitulace!A25</f>
        <v>Mimostaveništní doprava</v>
      </c>
      <c r="E18" s="60"/>
      <c r="F18" s="61"/>
      <c r="G18" s="56">
        <f>Rekapitulace!I25</f>
        <v>0</v>
      </c>
    </row>
    <row r="19" spans="1:7" ht="15.95" customHeight="1">
      <c r="A19" s="64" t="s">
        <v>28</v>
      </c>
      <c r="B19" s="55"/>
      <c r="C19" s="56">
        <f>SUM(C15:C18)</f>
        <v>0</v>
      </c>
      <c r="D19" s="9" t="str">
        <f>Rekapitulace!A26</f>
        <v>Zařízení staveniště</v>
      </c>
      <c r="E19" s="60"/>
      <c r="F19" s="61"/>
      <c r="G19" s="56">
        <f>Rekapitulace!I26</f>
        <v>0</v>
      </c>
    </row>
    <row r="20" spans="1:7" ht="15.95" customHeight="1">
      <c r="A20" s="64"/>
      <c r="B20" s="55"/>
      <c r="C20" s="56"/>
      <c r="D20" s="9" t="str">
        <f>Rekapitulace!A27</f>
        <v>Provoz investora</v>
      </c>
      <c r="E20" s="60"/>
      <c r="F20" s="61"/>
      <c r="G20" s="56">
        <f>Rekapitulace!I27</f>
        <v>0</v>
      </c>
    </row>
    <row r="21" spans="1:7" ht="15.95" customHeight="1">
      <c r="A21" s="64" t="s">
        <v>29</v>
      </c>
      <c r="B21" s="55"/>
      <c r="C21" s="56">
        <f>HZS</f>
        <v>0</v>
      </c>
      <c r="D21" s="9" t="str">
        <f>Rekapitulace!A28</f>
        <v>Kompletační činnost (IČD)</v>
      </c>
      <c r="E21" s="60"/>
      <c r="F21" s="61"/>
      <c r="G21" s="56">
        <f>Rekapitulace!I28</f>
        <v>0</v>
      </c>
    </row>
    <row r="22" spans="1:7" ht="15.95" customHeight="1">
      <c r="A22" s="65" t="s">
        <v>30</v>
      </c>
      <c r="B22" s="66"/>
      <c r="C22" s="56">
        <f>C19+C21</f>
        <v>0</v>
      </c>
      <c r="D22" s="9" t="s">
        <v>31</v>
      </c>
      <c r="E22" s="60"/>
      <c r="F22" s="61"/>
      <c r="G22" s="56">
        <f>G23-SUM(G15:G21)</f>
        <v>0</v>
      </c>
    </row>
    <row r="23" spans="1:7" ht="15.95" customHeight="1" thickBot="1">
      <c r="A23" s="209" t="s">
        <v>32</v>
      </c>
      <c r="B23" s="210"/>
      <c r="C23" s="67">
        <f>C22+G23</f>
        <v>0</v>
      </c>
      <c r="D23" s="68" t="s">
        <v>33</v>
      </c>
      <c r="E23" s="69"/>
      <c r="F23" s="70"/>
      <c r="G23" s="56">
        <f>VRN</f>
        <v>0</v>
      </c>
    </row>
    <row r="24" spans="1:7">
      <c r="A24" s="71" t="s">
        <v>34</v>
      </c>
      <c r="B24" s="72"/>
      <c r="C24" s="73"/>
      <c r="D24" s="72" t="s">
        <v>35</v>
      </c>
      <c r="E24" s="72"/>
      <c r="F24" s="74" t="s">
        <v>36</v>
      </c>
      <c r="G24" s="75"/>
    </row>
    <row r="25" spans="1:7">
      <c r="A25" s="65" t="s">
        <v>37</v>
      </c>
      <c r="B25" s="66"/>
      <c r="C25" s="76"/>
      <c r="D25" s="66" t="s">
        <v>37</v>
      </c>
      <c r="E25" s="77"/>
      <c r="F25" s="78" t="s">
        <v>37</v>
      </c>
      <c r="G25" s="79"/>
    </row>
    <row r="26" spans="1:7" ht="37.5" customHeight="1">
      <c r="A26" s="65" t="s">
        <v>38</v>
      </c>
      <c r="B26" s="80"/>
      <c r="C26" s="76"/>
      <c r="D26" s="66" t="s">
        <v>38</v>
      </c>
      <c r="E26" s="77"/>
      <c r="F26" s="78" t="s">
        <v>38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39</v>
      </c>
      <c r="B28" s="66"/>
      <c r="C28" s="76"/>
      <c r="D28" s="78" t="s">
        <v>40</v>
      </c>
      <c r="E28" s="76"/>
      <c r="F28" s="82" t="s">
        <v>40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41</v>
      </c>
      <c r="B30" s="86"/>
      <c r="C30" s="87">
        <v>21</v>
      </c>
      <c r="D30" s="86" t="s">
        <v>42</v>
      </c>
      <c r="E30" s="88"/>
      <c r="F30" s="211">
        <f>C23-F32</f>
        <v>0</v>
      </c>
      <c r="G30" s="212"/>
    </row>
    <row r="31" spans="1:7">
      <c r="A31" s="85" t="s">
        <v>43</v>
      </c>
      <c r="B31" s="86"/>
      <c r="C31" s="87">
        <f>SazbaDPH1</f>
        <v>21</v>
      </c>
      <c r="D31" s="86" t="s">
        <v>44</v>
      </c>
      <c r="E31" s="88"/>
      <c r="F31" s="211">
        <f>ROUND(PRODUCT(F30,C31/100),0)</f>
        <v>0</v>
      </c>
      <c r="G31" s="212"/>
    </row>
    <row r="32" spans="1:7">
      <c r="A32" s="85" t="s">
        <v>41</v>
      </c>
      <c r="B32" s="86"/>
      <c r="C32" s="87">
        <v>15</v>
      </c>
      <c r="D32" s="86" t="s">
        <v>44</v>
      </c>
      <c r="E32" s="88"/>
      <c r="F32" s="211">
        <v>0</v>
      </c>
      <c r="G32" s="212"/>
    </row>
    <row r="33" spans="1:8">
      <c r="A33" s="85" t="s">
        <v>43</v>
      </c>
      <c r="B33" s="89"/>
      <c r="C33" s="90">
        <f>SazbaDPH2</f>
        <v>15</v>
      </c>
      <c r="D33" s="86" t="s">
        <v>44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45</v>
      </c>
      <c r="B34" s="92"/>
      <c r="C34" s="92"/>
      <c r="D34" s="92"/>
      <c r="E34" s="93"/>
      <c r="F34" s="213">
        <f>ROUND(SUM(F30:F33),0)</f>
        <v>0</v>
      </c>
      <c r="G34" s="214"/>
    </row>
    <row r="36" spans="1:8">
      <c r="A36" s="95" t="s">
        <v>46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B47:G47"/>
    <mergeCell ref="B48:G48"/>
    <mergeCell ref="B37:G45"/>
    <mergeCell ref="B53:G53"/>
    <mergeCell ref="C9:E9"/>
    <mergeCell ref="C11:E11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1"/>
  <sheetViews>
    <sheetView workbookViewId="0">
      <selection activeCell="F22" sqref="F22:F2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7" t="s">
        <v>47</v>
      </c>
      <c r="B1" s="218"/>
      <c r="C1" s="97" t="str">
        <f>CONCATENATE(cislostavby," ",nazevstavby)</f>
        <v xml:space="preserve"> Oprava komunikace na ul. Gorkého - Kroměříž</v>
      </c>
      <c r="D1" s="98"/>
      <c r="E1" s="99"/>
      <c r="F1" s="98"/>
      <c r="G1" s="100" t="s">
        <v>48</v>
      </c>
      <c r="H1" s="101" t="s">
        <v>73</v>
      </c>
      <c r="I1" s="102"/>
    </row>
    <row r="2" spans="1:9" ht="13.5" thickBot="1">
      <c r="A2" s="219" t="s">
        <v>49</v>
      </c>
      <c r="B2" s="220"/>
      <c r="C2" s="103" t="str">
        <f>CONCATENATE(cisloobjektu," ",nazevobjektu)</f>
        <v xml:space="preserve">1 </v>
      </c>
      <c r="D2" s="104"/>
      <c r="E2" s="105"/>
      <c r="F2" s="104"/>
      <c r="G2" s="221"/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50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51</v>
      </c>
      <c r="C6" s="110"/>
      <c r="D6" s="111"/>
      <c r="E6" s="112" t="s">
        <v>52</v>
      </c>
      <c r="F6" s="113" t="s">
        <v>53</v>
      </c>
      <c r="G6" s="113" t="s">
        <v>54</v>
      </c>
      <c r="H6" s="113" t="s">
        <v>55</v>
      </c>
      <c r="I6" s="114" t="s">
        <v>29</v>
      </c>
    </row>
    <row r="7" spans="1:9" s="35" customFormat="1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Položky!BA50</f>
        <v>0</v>
      </c>
      <c r="F7" s="202">
        <f>Položky!BB50</f>
        <v>0</v>
      </c>
      <c r="G7" s="202">
        <f>Položky!BC50</f>
        <v>0</v>
      </c>
      <c r="H7" s="202">
        <f>Položky!BD50</f>
        <v>0</v>
      </c>
      <c r="I7" s="203">
        <f>Položky!BE50</f>
        <v>0</v>
      </c>
    </row>
    <row r="8" spans="1:9" s="35" customFormat="1">
      <c r="A8" s="200" t="str">
        <f>Položky!B51</f>
        <v>2</v>
      </c>
      <c r="B8" s="115" t="str">
        <f>Položky!C51</f>
        <v>Základy,zvláštní zakládání</v>
      </c>
      <c r="C8" s="66"/>
      <c r="D8" s="116"/>
      <c r="E8" s="201">
        <f>Položky!BA62</f>
        <v>0</v>
      </c>
      <c r="F8" s="202">
        <f>Položky!BB62</f>
        <v>0</v>
      </c>
      <c r="G8" s="202">
        <f>Položky!BC62</f>
        <v>0</v>
      </c>
      <c r="H8" s="202">
        <f>Položky!BD62</f>
        <v>0</v>
      </c>
      <c r="I8" s="203">
        <f>Položky!BE62</f>
        <v>0</v>
      </c>
    </row>
    <row r="9" spans="1:9" s="35" customFormat="1">
      <c r="A9" s="200" t="str">
        <f>Položky!B63</f>
        <v>4</v>
      </c>
      <c r="B9" s="115" t="str">
        <f>Položky!C63</f>
        <v>Vodorovné konstrukce</v>
      </c>
      <c r="C9" s="66"/>
      <c r="D9" s="116"/>
      <c r="E9" s="201">
        <f>Položky!BA68</f>
        <v>0</v>
      </c>
      <c r="F9" s="202">
        <f>Položky!BB68</f>
        <v>0</v>
      </c>
      <c r="G9" s="202">
        <f>Položky!BC68</f>
        <v>0</v>
      </c>
      <c r="H9" s="202">
        <f>Položky!BD68</f>
        <v>0</v>
      </c>
      <c r="I9" s="203">
        <f>Položky!BE68</f>
        <v>0</v>
      </c>
    </row>
    <row r="10" spans="1:9" s="35" customFormat="1">
      <c r="A10" s="200" t="str">
        <f>Položky!B69</f>
        <v>5</v>
      </c>
      <c r="B10" s="115" t="str">
        <f>Položky!C69</f>
        <v>Komunikace</v>
      </c>
      <c r="C10" s="66"/>
      <c r="D10" s="116"/>
      <c r="E10" s="201">
        <f>Položky!BA97</f>
        <v>0</v>
      </c>
      <c r="F10" s="202">
        <f>Položky!BB97</f>
        <v>0</v>
      </c>
      <c r="G10" s="202">
        <f>Položky!BC97</f>
        <v>0</v>
      </c>
      <c r="H10" s="202">
        <f>Položky!BD97</f>
        <v>0</v>
      </c>
      <c r="I10" s="203">
        <f>Položky!BE97</f>
        <v>0</v>
      </c>
    </row>
    <row r="11" spans="1:9" s="35" customFormat="1">
      <c r="A11" s="200" t="str">
        <f>Položky!B98</f>
        <v>8</v>
      </c>
      <c r="B11" s="115" t="str">
        <f>Položky!C98</f>
        <v>Trubní vedení</v>
      </c>
      <c r="C11" s="66"/>
      <c r="D11" s="116"/>
      <c r="E11" s="201">
        <f>Položky!BA116</f>
        <v>0</v>
      </c>
      <c r="F11" s="202">
        <f>Položky!BB116</f>
        <v>0</v>
      </c>
      <c r="G11" s="202">
        <f>Položky!BC116</f>
        <v>0</v>
      </c>
      <c r="H11" s="202">
        <f>Položky!BD116</f>
        <v>0</v>
      </c>
      <c r="I11" s="203">
        <f>Položky!BE116</f>
        <v>0</v>
      </c>
    </row>
    <row r="12" spans="1:9" s="35" customFormat="1">
      <c r="A12" s="200" t="str">
        <f>Položky!B117</f>
        <v>91</v>
      </c>
      <c r="B12" s="115" t="str">
        <f>Položky!C117</f>
        <v>Doplňující práce na komunikaci</v>
      </c>
      <c r="C12" s="66"/>
      <c r="D12" s="116"/>
      <c r="E12" s="201">
        <f>Položky!BA138</f>
        <v>0</v>
      </c>
      <c r="F12" s="202">
        <f>Položky!BB138</f>
        <v>0</v>
      </c>
      <c r="G12" s="202">
        <f>Položky!BC138</f>
        <v>0</v>
      </c>
      <c r="H12" s="202">
        <f>Položky!BD138</f>
        <v>0</v>
      </c>
      <c r="I12" s="203">
        <f>Položky!BE138</f>
        <v>0</v>
      </c>
    </row>
    <row r="13" spans="1:9" s="35" customFormat="1">
      <c r="A13" s="200" t="str">
        <f>Položky!B139</f>
        <v>93</v>
      </c>
      <c r="B13" s="115" t="str">
        <f>Položky!C139</f>
        <v>Dokončovací práce inž.staveb</v>
      </c>
      <c r="C13" s="66"/>
      <c r="D13" s="116"/>
      <c r="E13" s="201">
        <f>Položky!BA143</f>
        <v>0</v>
      </c>
      <c r="F13" s="202">
        <f>Položky!BB143</f>
        <v>0</v>
      </c>
      <c r="G13" s="202">
        <f>Položky!BC143</f>
        <v>0</v>
      </c>
      <c r="H13" s="202">
        <f>Položky!BD143</f>
        <v>0</v>
      </c>
      <c r="I13" s="203">
        <f>Položky!BE143</f>
        <v>0</v>
      </c>
    </row>
    <row r="14" spans="1:9" s="35" customFormat="1">
      <c r="A14" s="200" t="str">
        <f>Položky!B144</f>
        <v>97</v>
      </c>
      <c r="B14" s="115" t="str">
        <f>Položky!C144</f>
        <v>Prorážení otvorů</v>
      </c>
      <c r="C14" s="66"/>
      <c r="D14" s="116"/>
      <c r="E14" s="201">
        <f>Položky!BA149</f>
        <v>0</v>
      </c>
      <c r="F14" s="202">
        <f>Položky!BB149</f>
        <v>0</v>
      </c>
      <c r="G14" s="202">
        <f>Položky!BC149</f>
        <v>0</v>
      </c>
      <c r="H14" s="202">
        <f>Položky!BD149</f>
        <v>0</v>
      </c>
      <c r="I14" s="203">
        <f>Položky!BE149</f>
        <v>0</v>
      </c>
    </row>
    <row r="15" spans="1:9" s="35" customFormat="1">
      <c r="A15" s="200" t="str">
        <f>Položky!B150</f>
        <v>99</v>
      </c>
      <c r="B15" s="115" t="str">
        <f>Položky!C150</f>
        <v>Přesun hmot</v>
      </c>
      <c r="C15" s="66"/>
      <c r="D15" s="116"/>
      <c r="E15" s="201">
        <f>Položky!BA152</f>
        <v>0</v>
      </c>
      <c r="F15" s="202">
        <f>Položky!BB152</f>
        <v>0</v>
      </c>
      <c r="G15" s="202">
        <f>Položky!BC152</f>
        <v>0</v>
      </c>
      <c r="H15" s="202">
        <f>Položky!BD152</f>
        <v>0</v>
      </c>
      <c r="I15" s="203">
        <f>Položky!BE152</f>
        <v>0</v>
      </c>
    </row>
    <row r="16" spans="1:9" s="35" customFormat="1" ht="13.5" thickBot="1">
      <c r="A16" s="200" t="str">
        <f>Položky!B153</f>
        <v>D96</v>
      </c>
      <c r="B16" s="115" t="str">
        <f>Položky!C153</f>
        <v>Přesuny suti a vybouraných hmot</v>
      </c>
      <c r="C16" s="66"/>
      <c r="D16" s="116"/>
      <c r="E16" s="201">
        <f>Položky!BA158</f>
        <v>0</v>
      </c>
      <c r="F16" s="202">
        <f>Položky!BB158</f>
        <v>0</v>
      </c>
      <c r="G16" s="202">
        <f>Položky!BC158</f>
        <v>0</v>
      </c>
      <c r="H16" s="202">
        <f>Položky!BD158</f>
        <v>0</v>
      </c>
      <c r="I16" s="203">
        <f>Položky!BE158</f>
        <v>0</v>
      </c>
    </row>
    <row r="17" spans="1:57" s="123" customFormat="1" ht="13.5" thickBot="1">
      <c r="A17" s="117"/>
      <c r="B17" s="118" t="s">
        <v>56</v>
      </c>
      <c r="C17" s="118"/>
      <c r="D17" s="119"/>
      <c r="E17" s="120">
        <f>SUM(E7:E16)</f>
        <v>0</v>
      </c>
      <c r="F17" s="121">
        <f>SUM(F7:F16)</f>
        <v>0</v>
      </c>
      <c r="G17" s="121">
        <f>SUM(G7:G16)</f>
        <v>0</v>
      </c>
      <c r="H17" s="121">
        <f>SUM(H7:H16)</f>
        <v>0</v>
      </c>
      <c r="I17" s="122">
        <f>SUM(I7:I16)</f>
        <v>0</v>
      </c>
    </row>
    <row r="18" spans="1:57">
      <c r="A18" s="66"/>
      <c r="B18" s="66"/>
      <c r="C18" s="66"/>
      <c r="D18" s="66"/>
      <c r="E18" s="66"/>
      <c r="F18" s="66"/>
      <c r="G18" s="66"/>
      <c r="H18" s="66"/>
      <c r="I18" s="66"/>
    </row>
    <row r="19" spans="1:57" ht="19.5" customHeight="1">
      <c r="A19" s="107" t="s">
        <v>57</v>
      </c>
      <c r="B19" s="107"/>
      <c r="C19" s="107"/>
      <c r="D19" s="107"/>
      <c r="E19" s="107"/>
      <c r="F19" s="107"/>
      <c r="G19" s="124"/>
      <c r="H19" s="107"/>
      <c r="I19" s="107"/>
      <c r="BA19" s="41"/>
      <c r="BB19" s="41"/>
      <c r="BC19" s="41"/>
      <c r="BD19" s="41"/>
      <c r="BE19" s="41"/>
    </row>
    <row r="20" spans="1:57" ht="13.5" thickBot="1">
      <c r="A20" s="77"/>
      <c r="B20" s="77"/>
      <c r="C20" s="77"/>
      <c r="D20" s="77"/>
      <c r="E20" s="77"/>
      <c r="F20" s="77"/>
      <c r="G20" s="77"/>
      <c r="H20" s="77"/>
      <c r="I20" s="77"/>
    </row>
    <row r="21" spans="1:57">
      <c r="A21" s="71" t="s">
        <v>58</v>
      </c>
      <c r="B21" s="72"/>
      <c r="C21" s="72"/>
      <c r="D21" s="125"/>
      <c r="E21" s="126" t="s">
        <v>59</v>
      </c>
      <c r="F21" s="127" t="s">
        <v>60</v>
      </c>
      <c r="G21" s="128" t="s">
        <v>61</v>
      </c>
      <c r="H21" s="129"/>
      <c r="I21" s="130" t="s">
        <v>59</v>
      </c>
    </row>
    <row r="22" spans="1:57">
      <c r="A22" s="64" t="s">
        <v>303</v>
      </c>
      <c r="B22" s="55"/>
      <c r="C22" s="55"/>
      <c r="D22" s="131"/>
      <c r="E22" s="132">
        <v>0</v>
      </c>
      <c r="F22" s="133"/>
      <c r="G22" s="134">
        <f t="shared" ref="G22:G29" si="0">CHOOSE(BA22+1,HSV+PSV,HSV+PSV+Mont,HSV+PSV+Dodavka+Mont,HSV,PSV,Mont,Dodavka,Mont+Dodavka,0)</f>
        <v>0</v>
      </c>
      <c r="H22" s="135"/>
      <c r="I22" s="136">
        <f t="shared" ref="I22:I29" si="1">E22+F22*G22/100</f>
        <v>0</v>
      </c>
      <c r="BA22">
        <v>0</v>
      </c>
    </row>
    <row r="23" spans="1:57">
      <c r="A23" s="64" t="s">
        <v>304</v>
      </c>
      <c r="B23" s="55"/>
      <c r="C23" s="55"/>
      <c r="D23" s="131"/>
      <c r="E23" s="132">
        <v>0</v>
      </c>
      <c r="F23" s="133"/>
      <c r="G23" s="134">
        <f t="shared" si="0"/>
        <v>0</v>
      </c>
      <c r="H23" s="135"/>
      <c r="I23" s="136">
        <f t="shared" si="1"/>
        <v>0</v>
      </c>
      <c r="BA23">
        <v>0</v>
      </c>
    </row>
    <row r="24" spans="1:57">
      <c r="A24" s="64" t="s">
        <v>305</v>
      </c>
      <c r="B24" s="55"/>
      <c r="C24" s="55"/>
      <c r="D24" s="131"/>
      <c r="E24" s="132">
        <v>0</v>
      </c>
      <c r="F24" s="133"/>
      <c r="G24" s="134">
        <f t="shared" si="0"/>
        <v>0</v>
      </c>
      <c r="H24" s="135"/>
      <c r="I24" s="136">
        <f t="shared" si="1"/>
        <v>0</v>
      </c>
      <c r="BA24">
        <v>0</v>
      </c>
    </row>
    <row r="25" spans="1:57">
      <c r="A25" s="64" t="s">
        <v>306</v>
      </c>
      <c r="B25" s="55"/>
      <c r="C25" s="55"/>
      <c r="D25" s="131"/>
      <c r="E25" s="132">
        <v>0</v>
      </c>
      <c r="F25" s="133"/>
      <c r="G25" s="134">
        <f t="shared" si="0"/>
        <v>0</v>
      </c>
      <c r="H25" s="135"/>
      <c r="I25" s="136">
        <f t="shared" si="1"/>
        <v>0</v>
      </c>
      <c r="BA25">
        <v>0</v>
      </c>
    </row>
    <row r="26" spans="1:57">
      <c r="A26" s="64" t="s">
        <v>307</v>
      </c>
      <c r="B26" s="55"/>
      <c r="C26" s="55"/>
      <c r="D26" s="131"/>
      <c r="E26" s="132">
        <v>0</v>
      </c>
      <c r="F26" s="133"/>
      <c r="G26" s="134">
        <f t="shared" si="0"/>
        <v>0</v>
      </c>
      <c r="H26" s="135"/>
      <c r="I26" s="136">
        <f t="shared" si="1"/>
        <v>0</v>
      </c>
      <c r="BA26">
        <v>1</v>
      </c>
    </row>
    <row r="27" spans="1:57">
      <c r="A27" s="64" t="s">
        <v>308</v>
      </c>
      <c r="B27" s="55"/>
      <c r="C27" s="55"/>
      <c r="D27" s="131"/>
      <c r="E27" s="132">
        <v>0</v>
      </c>
      <c r="F27" s="133"/>
      <c r="G27" s="134">
        <f t="shared" si="0"/>
        <v>0</v>
      </c>
      <c r="H27" s="135"/>
      <c r="I27" s="136">
        <f t="shared" si="1"/>
        <v>0</v>
      </c>
      <c r="BA27">
        <v>1</v>
      </c>
    </row>
    <row r="28" spans="1:57">
      <c r="A28" s="64" t="s">
        <v>309</v>
      </c>
      <c r="B28" s="55"/>
      <c r="C28" s="55"/>
      <c r="D28" s="131"/>
      <c r="E28" s="132">
        <v>0</v>
      </c>
      <c r="F28" s="133"/>
      <c r="G28" s="134">
        <f t="shared" si="0"/>
        <v>0</v>
      </c>
      <c r="H28" s="135"/>
      <c r="I28" s="136">
        <f t="shared" si="1"/>
        <v>0</v>
      </c>
      <c r="BA28">
        <v>2</v>
      </c>
    </row>
    <row r="29" spans="1:57">
      <c r="A29" s="64" t="s">
        <v>310</v>
      </c>
      <c r="B29" s="55"/>
      <c r="C29" s="55"/>
      <c r="D29" s="131"/>
      <c r="E29" s="132">
        <v>0</v>
      </c>
      <c r="F29" s="133"/>
      <c r="G29" s="134">
        <f t="shared" si="0"/>
        <v>0</v>
      </c>
      <c r="H29" s="135"/>
      <c r="I29" s="136">
        <f t="shared" si="1"/>
        <v>0</v>
      </c>
      <c r="BA29">
        <v>2</v>
      </c>
    </row>
    <row r="30" spans="1:57" ht="13.5" thickBot="1">
      <c r="A30" s="137"/>
      <c r="B30" s="138" t="s">
        <v>62</v>
      </c>
      <c r="C30" s="139"/>
      <c r="D30" s="140"/>
      <c r="E30" s="141"/>
      <c r="F30" s="142"/>
      <c r="G30" s="142"/>
      <c r="H30" s="215">
        <f>SUM(I22:I29)</f>
        <v>0</v>
      </c>
      <c r="I30" s="216"/>
    </row>
    <row r="32" spans="1:57">
      <c r="B32" s="123"/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</sheetData>
  <mergeCells count="4">
    <mergeCell ref="H30:I30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31"/>
  <sheetViews>
    <sheetView showGridLines="0" showZeros="0" zoomScaleNormal="100" workbookViewId="0">
      <selection activeCell="F8" sqref="F8:F157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63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47</v>
      </c>
      <c r="B3" s="218"/>
      <c r="C3" s="97" t="str">
        <f>CONCATENATE(cislostavby," ",nazevstavby)</f>
        <v xml:space="preserve"> Oprava komunikace na ul. Gorkého - Kroměříž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>
      <c r="A4" s="227" t="s">
        <v>49</v>
      </c>
      <c r="B4" s="220"/>
      <c r="C4" s="103" t="str">
        <f>CONCATENATE(cisloobjektu," ",nazevobjektu)</f>
        <v xml:space="preserve">1 </v>
      </c>
      <c r="D4" s="155"/>
      <c r="E4" s="228">
        <f>Rekapitulace!G2</f>
        <v>0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78</v>
      </c>
      <c r="C8" s="173" t="s">
        <v>79</v>
      </c>
      <c r="D8" s="174" t="s">
        <v>80</v>
      </c>
      <c r="E8" s="175">
        <v>19.62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>
      <c r="A9" s="178"/>
      <c r="B9" s="180"/>
      <c r="C9" s="224" t="s">
        <v>81</v>
      </c>
      <c r="D9" s="225"/>
      <c r="E9" s="181">
        <v>19.62</v>
      </c>
      <c r="F9" s="182"/>
      <c r="G9" s="183"/>
      <c r="M9" s="179" t="s">
        <v>81</v>
      </c>
      <c r="O9" s="170"/>
    </row>
    <row r="10" spans="1:104">
      <c r="A10" s="171">
        <v>2</v>
      </c>
      <c r="B10" s="172" t="s">
        <v>82</v>
      </c>
      <c r="C10" s="173" t="s">
        <v>83</v>
      </c>
      <c r="D10" s="174" t="s">
        <v>80</v>
      </c>
      <c r="E10" s="175">
        <v>11.1</v>
      </c>
      <c r="F10" s="175"/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>
      <c r="A11" s="178"/>
      <c r="B11" s="180"/>
      <c r="C11" s="224" t="s">
        <v>84</v>
      </c>
      <c r="D11" s="225"/>
      <c r="E11" s="181">
        <v>11.1</v>
      </c>
      <c r="F11" s="182"/>
      <c r="G11" s="183"/>
      <c r="M11" s="179" t="s">
        <v>84</v>
      </c>
      <c r="O11" s="170"/>
    </row>
    <row r="12" spans="1:104">
      <c r="A12" s="171">
        <v>3</v>
      </c>
      <c r="B12" s="172" t="s">
        <v>85</v>
      </c>
      <c r="C12" s="173" t="s">
        <v>86</v>
      </c>
      <c r="D12" s="174" t="s">
        <v>80</v>
      </c>
      <c r="E12" s="175">
        <v>3.4</v>
      </c>
      <c r="F12" s="175"/>
      <c r="G12" s="176">
        <f>E12*F12</f>
        <v>0</v>
      </c>
      <c r="O12" s="170">
        <v>2</v>
      </c>
      <c r="AA12" s="146">
        <v>1</v>
      </c>
      <c r="AB12" s="146">
        <v>0</v>
      </c>
      <c r="AC12" s="146">
        <v>0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0</v>
      </c>
      <c r="CZ12" s="146">
        <v>0</v>
      </c>
    </row>
    <row r="13" spans="1:104">
      <c r="A13" s="178"/>
      <c r="B13" s="180"/>
      <c r="C13" s="224" t="s">
        <v>87</v>
      </c>
      <c r="D13" s="225"/>
      <c r="E13" s="181">
        <v>3.4</v>
      </c>
      <c r="F13" s="182"/>
      <c r="G13" s="183"/>
      <c r="M13" s="179" t="s">
        <v>87</v>
      </c>
      <c r="O13" s="170"/>
    </row>
    <row r="14" spans="1:104">
      <c r="A14" s="171">
        <v>4</v>
      </c>
      <c r="B14" s="172" t="s">
        <v>88</v>
      </c>
      <c r="C14" s="173" t="s">
        <v>89</v>
      </c>
      <c r="D14" s="174" t="s">
        <v>80</v>
      </c>
      <c r="E14" s="175">
        <v>31.62</v>
      </c>
      <c r="F14" s="175"/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>
      <c r="A15" s="178"/>
      <c r="B15" s="180"/>
      <c r="C15" s="224" t="s">
        <v>90</v>
      </c>
      <c r="D15" s="225"/>
      <c r="E15" s="181">
        <v>31.62</v>
      </c>
      <c r="F15" s="182"/>
      <c r="G15" s="183"/>
      <c r="M15" s="179" t="s">
        <v>90</v>
      </c>
      <c r="O15" s="170"/>
    </row>
    <row r="16" spans="1:104">
      <c r="A16" s="171">
        <v>5</v>
      </c>
      <c r="B16" s="172" t="s">
        <v>91</v>
      </c>
      <c r="C16" s="173" t="s">
        <v>92</v>
      </c>
      <c r="D16" s="174" t="s">
        <v>80</v>
      </c>
      <c r="E16" s="175">
        <v>1029</v>
      </c>
      <c r="F16" s="175"/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>
      <c r="A17" s="171">
        <v>6</v>
      </c>
      <c r="B17" s="172" t="s">
        <v>93</v>
      </c>
      <c r="C17" s="173" t="s">
        <v>94</v>
      </c>
      <c r="D17" s="174" t="s">
        <v>80</v>
      </c>
      <c r="E17" s="175">
        <v>1029</v>
      </c>
      <c r="F17" s="175"/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0</v>
      </c>
    </row>
    <row r="18" spans="1:104">
      <c r="A18" s="171">
        <v>7</v>
      </c>
      <c r="B18" s="172" t="s">
        <v>95</v>
      </c>
      <c r="C18" s="173" t="s">
        <v>96</v>
      </c>
      <c r="D18" s="174" t="s">
        <v>80</v>
      </c>
      <c r="E18" s="175">
        <v>12</v>
      </c>
      <c r="F18" s="175"/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>
      <c r="A19" s="178"/>
      <c r="B19" s="180"/>
      <c r="C19" s="224" t="s">
        <v>97</v>
      </c>
      <c r="D19" s="225"/>
      <c r="E19" s="181">
        <v>12</v>
      </c>
      <c r="F19" s="182"/>
      <c r="G19" s="183"/>
      <c r="M19" s="179" t="s">
        <v>97</v>
      </c>
      <c r="O19" s="170"/>
    </row>
    <row r="20" spans="1:104">
      <c r="A20" s="171">
        <v>8</v>
      </c>
      <c r="B20" s="172" t="s">
        <v>98</v>
      </c>
      <c r="C20" s="173" t="s">
        <v>99</v>
      </c>
      <c r="D20" s="174" t="s">
        <v>80</v>
      </c>
      <c r="E20" s="175">
        <v>28.3</v>
      </c>
      <c r="F20" s="175"/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>
      <c r="A21" s="178"/>
      <c r="B21" s="180"/>
      <c r="C21" s="224" t="s">
        <v>100</v>
      </c>
      <c r="D21" s="225"/>
      <c r="E21" s="181">
        <v>28.3</v>
      </c>
      <c r="F21" s="182"/>
      <c r="G21" s="183"/>
      <c r="M21" s="179" t="s">
        <v>100</v>
      </c>
      <c r="O21" s="170"/>
    </row>
    <row r="22" spans="1:104">
      <c r="A22" s="171">
        <v>9</v>
      </c>
      <c r="B22" s="172" t="s">
        <v>101</v>
      </c>
      <c r="C22" s="173" t="s">
        <v>102</v>
      </c>
      <c r="D22" s="174" t="s">
        <v>103</v>
      </c>
      <c r="E22" s="175">
        <v>50</v>
      </c>
      <c r="F22" s="175"/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0</v>
      </c>
    </row>
    <row r="23" spans="1:104">
      <c r="A23" s="178"/>
      <c r="B23" s="180"/>
      <c r="C23" s="224" t="s">
        <v>104</v>
      </c>
      <c r="D23" s="225"/>
      <c r="E23" s="181">
        <v>50</v>
      </c>
      <c r="F23" s="182"/>
      <c r="G23" s="183"/>
      <c r="M23" s="179" t="s">
        <v>104</v>
      </c>
      <c r="O23" s="170"/>
    </row>
    <row r="24" spans="1:104">
      <c r="A24" s="171">
        <v>10</v>
      </c>
      <c r="B24" s="172" t="s">
        <v>105</v>
      </c>
      <c r="C24" s="173" t="s">
        <v>106</v>
      </c>
      <c r="D24" s="174" t="s">
        <v>103</v>
      </c>
      <c r="E24" s="175">
        <v>349</v>
      </c>
      <c r="F24" s="175"/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</v>
      </c>
    </row>
    <row r="25" spans="1:104">
      <c r="A25" s="178"/>
      <c r="B25" s="180"/>
      <c r="C25" s="224" t="s">
        <v>107</v>
      </c>
      <c r="D25" s="225"/>
      <c r="E25" s="181">
        <v>349</v>
      </c>
      <c r="F25" s="182"/>
      <c r="G25" s="183"/>
      <c r="M25" s="179" t="s">
        <v>107</v>
      </c>
      <c r="O25" s="170"/>
    </row>
    <row r="26" spans="1:104">
      <c r="A26" s="171">
        <v>11</v>
      </c>
      <c r="B26" s="172" t="s">
        <v>108</v>
      </c>
      <c r="C26" s="173" t="s">
        <v>109</v>
      </c>
      <c r="D26" s="174" t="s">
        <v>110</v>
      </c>
      <c r="E26" s="175">
        <v>12.5</v>
      </c>
      <c r="F26" s="175"/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>
      <c r="A27" s="178"/>
      <c r="B27" s="180"/>
      <c r="C27" s="224" t="s">
        <v>111</v>
      </c>
      <c r="D27" s="225"/>
      <c r="E27" s="181">
        <v>12.5</v>
      </c>
      <c r="F27" s="182"/>
      <c r="G27" s="183"/>
      <c r="M27" s="179" t="s">
        <v>111</v>
      </c>
      <c r="O27" s="170"/>
    </row>
    <row r="28" spans="1:104">
      <c r="A28" s="171">
        <v>12</v>
      </c>
      <c r="B28" s="172" t="s">
        <v>112</v>
      </c>
      <c r="C28" s="173" t="s">
        <v>113</v>
      </c>
      <c r="D28" s="174" t="s">
        <v>110</v>
      </c>
      <c r="E28" s="175">
        <v>655.36</v>
      </c>
      <c r="F28" s="175"/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</v>
      </c>
    </row>
    <row r="29" spans="1:104">
      <c r="A29" s="178"/>
      <c r="B29" s="180"/>
      <c r="C29" s="224" t="s">
        <v>114</v>
      </c>
      <c r="D29" s="225"/>
      <c r="E29" s="181">
        <v>27.5</v>
      </c>
      <c r="F29" s="182"/>
      <c r="G29" s="183"/>
      <c r="M29" s="179" t="s">
        <v>114</v>
      </c>
      <c r="O29" s="170"/>
    </row>
    <row r="30" spans="1:104">
      <c r="A30" s="178"/>
      <c r="B30" s="180"/>
      <c r="C30" s="224" t="s">
        <v>115</v>
      </c>
      <c r="D30" s="225"/>
      <c r="E30" s="181">
        <v>192.56</v>
      </c>
      <c r="F30" s="182"/>
      <c r="G30" s="183"/>
      <c r="M30" s="179" t="s">
        <v>115</v>
      </c>
      <c r="O30" s="170"/>
    </row>
    <row r="31" spans="1:104">
      <c r="A31" s="178"/>
      <c r="B31" s="180"/>
      <c r="C31" s="224" t="s">
        <v>116</v>
      </c>
      <c r="D31" s="225"/>
      <c r="E31" s="181">
        <v>361.05</v>
      </c>
      <c r="F31" s="182"/>
      <c r="G31" s="183"/>
      <c r="M31" s="179" t="s">
        <v>116</v>
      </c>
      <c r="O31" s="170"/>
    </row>
    <row r="32" spans="1:104">
      <c r="A32" s="178"/>
      <c r="B32" s="180"/>
      <c r="C32" s="224" t="s">
        <v>117</v>
      </c>
      <c r="D32" s="225"/>
      <c r="E32" s="181">
        <v>74.25</v>
      </c>
      <c r="F32" s="182"/>
      <c r="G32" s="183"/>
      <c r="M32" s="179" t="s">
        <v>117</v>
      </c>
      <c r="O32" s="170"/>
    </row>
    <row r="33" spans="1:104">
      <c r="A33" s="171">
        <v>13</v>
      </c>
      <c r="B33" s="172" t="s">
        <v>118</v>
      </c>
      <c r="C33" s="173" t="s">
        <v>119</v>
      </c>
      <c r="D33" s="174" t="s">
        <v>110</v>
      </c>
      <c r="E33" s="175">
        <v>627.86</v>
      </c>
      <c r="F33" s="175"/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>
      <c r="A34" s="178"/>
      <c r="B34" s="180"/>
      <c r="C34" s="224" t="s">
        <v>120</v>
      </c>
      <c r="D34" s="225"/>
      <c r="E34" s="181">
        <v>627.86</v>
      </c>
      <c r="F34" s="182"/>
      <c r="G34" s="183"/>
      <c r="M34" s="179" t="s">
        <v>120</v>
      </c>
      <c r="O34" s="170"/>
    </row>
    <row r="35" spans="1:104">
      <c r="A35" s="171">
        <v>14</v>
      </c>
      <c r="B35" s="172" t="s">
        <v>121</v>
      </c>
      <c r="C35" s="173" t="s">
        <v>122</v>
      </c>
      <c r="D35" s="174" t="s">
        <v>110</v>
      </c>
      <c r="E35" s="175">
        <v>27.5</v>
      </c>
      <c r="F35" s="175"/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</v>
      </c>
    </row>
    <row r="36" spans="1:104">
      <c r="A36" s="171">
        <v>15</v>
      </c>
      <c r="B36" s="172" t="s">
        <v>123</v>
      </c>
      <c r="C36" s="173" t="s">
        <v>124</v>
      </c>
      <c r="D36" s="174" t="s">
        <v>110</v>
      </c>
      <c r="E36" s="175">
        <v>27.5</v>
      </c>
      <c r="F36" s="175"/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</v>
      </c>
    </row>
    <row r="37" spans="1:104">
      <c r="A37" s="178"/>
      <c r="B37" s="180"/>
      <c r="C37" s="224" t="s">
        <v>114</v>
      </c>
      <c r="D37" s="225"/>
      <c r="E37" s="181">
        <v>27.5</v>
      </c>
      <c r="F37" s="182"/>
      <c r="G37" s="183"/>
      <c r="M37" s="179" t="s">
        <v>114</v>
      </c>
      <c r="O37" s="170"/>
    </row>
    <row r="38" spans="1:104">
      <c r="A38" s="171">
        <v>16</v>
      </c>
      <c r="B38" s="172" t="s">
        <v>125</v>
      </c>
      <c r="C38" s="173" t="s">
        <v>126</v>
      </c>
      <c r="D38" s="174" t="s">
        <v>110</v>
      </c>
      <c r="E38" s="175">
        <v>627.86</v>
      </c>
      <c r="F38" s="175"/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</v>
      </c>
    </row>
    <row r="39" spans="1:104">
      <c r="A39" s="171">
        <v>17</v>
      </c>
      <c r="B39" s="172" t="s">
        <v>127</v>
      </c>
      <c r="C39" s="173" t="s">
        <v>128</v>
      </c>
      <c r="D39" s="174" t="s">
        <v>80</v>
      </c>
      <c r="E39" s="175">
        <v>285</v>
      </c>
      <c r="F39" s="175"/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0</v>
      </c>
    </row>
    <row r="40" spans="1:104">
      <c r="A40" s="171">
        <v>18</v>
      </c>
      <c r="B40" s="172" t="s">
        <v>129</v>
      </c>
      <c r="C40" s="173" t="s">
        <v>130</v>
      </c>
      <c r="D40" s="174" t="s">
        <v>80</v>
      </c>
      <c r="E40" s="175">
        <v>1335.5</v>
      </c>
      <c r="F40" s="175"/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>
      <c r="A41" s="178"/>
      <c r="B41" s="180"/>
      <c r="C41" s="224" t="s">
        <v>131</v>
      </c>
      <c r="D41" s="225"/>
      <c r="E41" s="181">
        <v>132</v>
      </c>
      <c r="F41" s="182"/>
      <c r="G41" s="183"/>
      <c r="M41" s="179" t="s">
        <v>131</v>
      </c>
      <c r="O41" s="170"/>
    </row>
    <row r="42" spans="1:104">
      <c r="A42" s="178"/>
      <c r="B42" s="180"/>
      <c r="C42" s="224" t="s">
        <v>132</v>
      </c>
      <c r="D42" s="225"/>
      <c r="E42" s="181">
        <v>1203.5</v>
      </c>
      <c r="F42" s="182"/>
      <c r="G42" s="183"/>
      <c r="M42" s="179" t="s">
        <v>132</v>
      </c>
      <c r="O42" s="170"/>
    </row>
    <row r="43" spans="1:104">
      <c r="A43" s="171">
        <v>19</v>
      </c>
      <c r="B43" s="172" t="s">
        <v>133</v>
      </c>
      <c r="C43" s="173" t="s">
        <v>134</v>
      </c>
      <c r="D43" s="174" t="s">
        <v>80</v>
      </c>
      <c r="E43" s="175">
        <v>125</v>
      </c>
      <c r="F43" s="175"/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</v>
      </c>
    </row>
    <row r="44" spans="1:104">
      <c r="A44" s="178"/>
      <c r="B44" s="180"/>
      <c r="C44" s="224" t="s">
        <v>135</v>
      </c>
      <c r="D44" s="225"/>
      <c r="E44" s="181">
        <v>125</v>
      </c>
      <c r="F44" s="182"/>
      <c r="G44" s="183"/>
      <c r="M44" s="179" t="s">
        <v>135</v>
      </c>
      <c r="O44" s="170"/>
    </row>
    <row r="45" spans="1:104">
      <c r="A45" s="171">
        <v>20</v>
      </c>
      <c r="B45" s="172" t="s">
        <v>136</v>
      </c>
      <c r="C45" s="173" t="s">
        <v>137</v>
      </c>
      <c r="D45" s="174" t="s">
        <v>80</v>
      </c>
      <c r="E45" s="175">
        <v>285</v>
      </c>
      <c r="F45" s="175"/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0</v>
      </c>
    </row>
    <row r="46" spans="1:104">
      <c r="A46" s="171">
        <v>21</v>
      </c>
      <c r="B46" s="172" t="s">
        <v>138</v>
      </c>
      <c r="C46" s="173" t="s">
        <v>139</v>
      </c>
      <c r="D46" s="174" t="s">
        <v>80</v>
      </c>
      <c r="E46" s="175">
        <v>285</v>
      </c>
      <c r="F46" s="175"/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0</v>
      </c>
    </row>
    <row r="47" spans="1:104">
      <c r="A47" s="171">
        <v>22</v>
      </c>
      <c r="B47" s="172" t="s">
        <v>140</v>
      </c>
      <c r="C47" s="173" t="s">
        <v>141</v>
      </c>
      <c r="D47" s="174" t="s">
        <v>110</v>
      </c>
      <c r="E47" s="175">
        <v>627.86</v>
      </c>
      <c r="F47" s="175"/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0</v>
      </c>
    </row>
    <row r="48" spans="1:104">
      <c r="A48" s="171">
        <v>23</v>
      </c>
      <c r="B48" s="172" t="s">
        <v>142</v>
      </c>
      <c r="C48" s="173" t="s">
        <v>143</v>
      </c>
      <c r="D48" s="174" t="s">
        <v>144</v>
      </c>
      <c r="E48" s="175">
        <v>9.4049999999999994</v>
      </c>
      <c r="F48" s="175"/>
      <c r="G48" s="176">
        <f>E48*F48</f>
        <v>0</v>
      </c>
      <c r="O48" s="170">
        <v>2</v>
      </c>
      <c r="AA48" s="146">
        <v>3</v>
      </c>
      <c r="AB48" s="146">
        <v>1</v>
      </c>
      <c r="AC48" s="146">
        <v>572400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3</v>
      </c>
      <c r="CB48" s="177">
        <v>1</v>
      </c>
      <c r="CZ48" s="146">
        <v>9.9999999999944599E-4</v>
      </c>
    </row>
    <row r="49" spans="1:104">
      <c r="A49" s="178"/>
      <c r="B49" s="180"/>
      <c r="C49" s="224" t="s">
        <v>145</v>
      </c>
      <c r="D49" s="225"/>
      <c r="E49" s="181">
        <v>9.4049999999999994</v>
      </c>
      <c r="F49" s="182"/>
      <c r="G49" s="183"/>
      <c r="M49" s="179" t="s">
        <v>145</v>
      </c>
      <c r="O49" s="170"/>
    </row>
    <row r="50" spans="1:104">
      <c r="A50" s="184"/>
      <c r="B50" s="185" t="s">
        <v>76</v>
      </c>
      <c r="C50" s="186" t="str">
        <f>CONCATENATE(B7," ",C7)</f>
        <v>1 Zemní práce</v>
      </c>
      <c r="D50" s="187"/>
      <c r="E50" s="188"/>
      <c r="F50" s="189"/>
      <c r="G50" s="190">
        <f>SUM(G7:G49)</f>
        <v>0</v>
      </c>
      <c r="O50" s="170">
        <v>4</v>
      </c>
      <c r="BA50" s="191">
        <f>SUM(BA7:BA49)</f>
        <v>0</v>
      </c>
      <c r="BB50" s="191">
        <f>SUM(BB7:BB49)</f>
        <v>0</v>
      </c>
      <c r="BC50" s="191">
        <f>SUM(BC7:BC49)</f>
        <v>0</v>
      </c>
      <c r="BD50" s="191">
        <f>SUM(BD7:BD49)</f>
        <v>0</v>
      </c>
      <c r="BE50" s="191">
        <f>SUM(BE7:BE49)</f>
        <v>0</v>
      </c>
    </row>
    <row r="51" spans="1:104">
      <c r="A51" s="163" t="s">
        <v>72</v>
      </c>
      <c r="B51" s="164" t="s">
        <v>146</v>
      </c>
      <c r="C51" s="165" t="s">
        <v>147</v>
      </c>
      <c r="D51" s="166"/>
      <c r="E51" s="167"/>
      <c r="F51" s="167"/>
      <c r="G51" s="168"/>
      <c r="H51" s="169"/>
      <c r="I51" s="169"/>
      <c r="O51" s="170">
        <v>1</v>
      </c>
    </row>
    <row r="52" spans="1:104" ht="22.5">
      <c r="A52" s="171">
        <v>24</v>
      </c>
      <c r="B52" s="172" t="s">
        <v>148</v>
      </c>
      <c r="C52" s="173" t="s">
        <v>149</v>
      </c>
      <c r="D52" s="174" t="s">
        <v>110</v>
      </c>
      <c r="E52" s="175">
        <v>41.85</v>
      </c>
      <c r="F52" s="175"/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1.92050000000017</v>
      </c>
    </row>
    <row r="53" spans="1:104">
      <c r="A53" s="178"/>
      <c r="B53" s="180"/>
      <c r="C53" s="224" t="s">
        <v>150</v>
      </c>
      <c r="D53" s="225"/>
      <c r="E53" s="181">
        <v>41.85</v>
      </c>
      <c r="F53" s="182"/>
      <c r="G53" s="183"/>
      <c r="M53" s="179" t="s">
        <v>150</v>
      </c>
      <c r="O53" s="170"/>
    </row>
    <row r="54" spans="1:104">
      <c r="A54" s="171">
        <v>25</v>
      </c>
      <c r="B54" s="172" t="s">
        <v>151</v>
      </c>
      <c r="C54" s="173" t="s">
        <v>152</v>
      </c>
      <c r="D54" s="174" t="s">
        <v>103</v>
      </c>
      <c r="E54" s="175">
        <v>310</v>
      </c>
      <c r="F54" s="175"/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1.13999999999947E-3</v>
      </c>
    </row>
    <row r="55" spans="1:104">
      <c r="A55" s="178"/>
      <c r="B55" s="180"/>
      <c r="C55" s="224" t="s">
        <v>153</v>
      </c>
      <c r="D55" s="225"/>
      <c r="E55" s="181">
        <v>310</v>
      </c>
      <c r="F55" s="182"/>
      <c r="G55" s="183"/>
      <c r="M55" s="179" t="s">
        <v>153</v>
      </c>
      <c r="O55" s="170"/>
    </row>
    <row r="56" spans="1:104">
      <c r="A56" s="171">
        <v>26</v>
      </c>
      <c r="B56" s="172" t="s">
        <v>154</v>
      </c>
      <c r="C56" s="173" t="s">
        <v>155</v>
      </c>
      <c r="D56" s="174" t="s">
        <v>80</v>
      </c>
      <c r="E56" s="175">
        <v>899</v>
      </c>
      <c r="F56" s="175"/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3.5000000000007199E-4</v>
      </c>
    </row>
    <row r="57" spans="1:104">
      <c r="A57" s="178"/>
      <c r="B57" s="180"/>
      <c r="C57" s="224" t="s">
        <v>156</v>
      </c>
      <c r="D57" s="225"/>
      <c r="E57" s="181">
        <v>899</v>
      </c>
      <c r="F57" s="182"/>
      <c r="G57" s="183"/>
      <c r="M57" s="179" t="s">
        <v>156</v>
      </c>
      <c r="O57" s="170"/>
    </row>
    <row r="58" spans="1:104">
      <c r="A58" s="171">
        <v>27</v>
      </c>
      <c r="B58" s="172" t="s">
        <v>157</v>
      </c>
      <c r="C58" s="173" t="s">
        <v>158</v>
      </c>
      <c r="D58" s="174" t="s">
        <v>103</v>
      </c>
      <c r="E58" s="175">
        <v>316.2</v>
      </c>
      <c r="F58" s="175"/>
      <c r="G58" s="176">
        <f>E58*F58</f>
        <v>0</v>
      </c>
      <c r="O58" s="170">
        <v>2</v>
      </c>
      <c r="AA58" s="146">
        <v>3</v>
      </c>
      <c r="AB58" s="146">
        <v>1</v>
      </c>
      <c r="AC58" s="146" t="s">
        <v>157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3</v>
      </c>
      <c r="CB58" s="177">
        <v>1</v>
      </c>
      <c r="CZ58" s="146">
        <v>6.0000000000037801E-4</v>
      </c>
    </row>
    <row r="59" spans="1:104">
      <c r="A59" s="178"/>
      <c r="B59" s="180"/>
      <c r="C59" s="224" t="s">
        <v>159</v>
      </c>
      <c r="D59" s="225"/>
      <c r="E59" s="181">
        <v>316.2</v>
      </c>
      <c r="F59" s="182"/>
      <c r="G59" s="183"/>
      <c r="M59" s="179" t="s">
        <v>159</v>
      </c>
      <c r="O59" s="170"/>
    </row>
    <row r="60" spans="1:104">
      <c r="A60" s="171">
        <v>28</v>
      </c>
      <c r="B60" s="172" t="s">
        <v>160</v>
      </c>
      <c r="C60" s="173" t="s">
        <v>161</v>
      </c>
      <c r="D60" s="174" t="s">
        <v>80</v>
      </c>
      <c r="E60" s="175">
        <v>1033.8499999999999</v>
      </c>
      <c r="F60" s="175"/>
      <c r="G60" s="176">
        <f>E60*F60</f>
        <v>0</v>
      </c>
      <c r="O60" s="170">
        <v>2</v>
      </c>
      <c r="AA60" s="146">
        <v>3</v>
      </c>
      <c r="AB60" s="146">
        <v>1</v>
      </c>
      <c r="AC60" s="146">
        <v>28697933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3</v>
      </c>
      <c r="CB60" s="177">
        <v>1</v>
      </c>
      <c r="CZ60" s="146">
        <v>3.0999999999980999E-4</v>
      </c>
    </row>
    <row r="61" spans="1:104">
      <c r="A61" s="178"/>
      <c r="B61" s="180"/>
      <c r="C61" s="224" t="s">
        <v>162</v>
      </c>
      <c r="D61" s="225"/>
      <c r="E61" s="181">
        <v>1033.8499999999999</v>
      </c>
      <c r="F61" s="182"/>
      <c r="G61" s="183"/>
      <c r="M61" s="179" t="s">
        <v>162</v>
      </c>
      <c r="O61" s="170"/>
    </row>
    <row r="62" spans="1:104">
      <c r="A62" s="184"/>
      <c r="B62" s="185" t="s">
        <v>76</v>
      </c>
      <c r="C62" s="186" t="str">
        <f>CONCATENATE(B51," ",C51)</f>
        <v>2 Základy,zvláštní zakládání</v>
      </c>
      <c r="D62" s="187"/>
      <c r="E62" s="188"/>
      <c r="F62" s="189"/>
      <c r="G62" s="190">
        <f>SUM(G51:G61)</f>
        <v>0</v>
      </c>
      <c r="O62" s="170">
        <v>4</v>
      </c>
      <c r="BA62" s="191">
        <f>SUM(BA51:BA61)</f>
        <v>0</v>
      </c>
      <c r="BB62" s="191">
        <f>SUM(BB51:BB61)</f>
        <v>0</v>
      </c>
      <c r="BC62" s="191">
        <f>SUM(BC51:BC61)</f>
        <v>0</v>
      </c>
      <c r="BD62" s="191">
        <f>SUM(BD51:BD61)</f>
        <v>0</v>
      </c>
      <c r="BE62" s="191">
        <f>SUM(BE51:BE61)</f>
        <v>0</v>
      </c>
    </row>
    <row r="63" spans="1:104">
      <c r="A63" s="163" t="s">
        <v>72</v>
      </c>
      <c r="B63" s="164" t="s">
        <v>163</v>
      </c>
      <c r="C63" s="165" t="s">
        <v>164</v>
      </c>
      <c r="D63" s="166"/>
      <c r="E63" s="167"/>
      <c r="F63" s="167"/>
      <c r="G63" s="168"/>
      <c r="H63" s="169"/>
      <c r="I63" s="169"/>
      <c r="O63" s="170">
        <v>1</v>
      </c>
    </row>
    <row r="64" spans="1:104">
      <c r="A64" s="171">
        <v>29</v>
      </c>
      <c r="B64" s="172" t="s">
        <v>165</v>
      </c>
      <c r="C64" s="173" t="s">
        <v>166</v>
      </c>
      <c r="D64" s="174" t="s">
        <v>80</v>
      </c>
      <c r="E64" s="175">
        <v>1203.5</v>
      </c>
      <c r="F64" s="175"/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3.00000000000022E-5</v>
      </c>
    </row>
    <row r="65" spans="1:104">
      <c r="A65" s="178"/>
      <c r="B65" s="180"/>
      <c r="C65" s="224" t="s">
        <v>132</v>
      </c>
      <c r="D65" s="225"/>
      <c r="E65" s="181">
        <v>1203.5</v>
      </c>
      <c r="F65" s="182"/>
      <c r="G65" s="183"/>
      <c r="M65" s="179" t="s">
        <v>132</v>
      </c>
      <c r="O65" s="170"/>
    </row>
    <row r="66" spans="1:104">
      <c r="A66" s="171">
        <v>30</v>
      </c>
      <c r="B66" s="172" t="s">
        <v>167</v>
      </c>
      <c r="C66" s="173" t="s">
        <v>168</v>
      </c>
      <c r="D66" s="174" t="s">
        <v>80</v>
      </c>
      <c r="E66" s="175">
        <v>1384.0250000000001</v>
      </c>
      <c r="F66" s="175"/>
      <c r="G66" s="176">
        <f>E66*F66</f>
        <v>0</v>
      </c>
      <c r="O66" s="170">
        <v>2</v>
      </c>
      <c r="AA66" s="146">
        <v>3</v>
      </c>
      <c r="AB66" s="146">
        <v>1</v>
      </c>
      <c r="AC66" s="146">
        <v>67352030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3</v>
      </c>
      <c r="CB66" s="177">
        <v>1</v>
      </c>
      <c r="CZ66" s="146">
        <v>3.0999999999980999E-4</v>
      </c>
    </row>
    <row r="67" spans="1:104">
      <c r="A67" s="178"/>
      <c r="B67" s="180"/>
      <c r="C67" s="224" t="s">
        <v>169</v>
      </c>
      <c r="D67" s="225"/>
      <c r="E67" s="181">
        <v>1384.0250000000001</v>
      </c>
      <c r="F67" s="182"/>
      <c r="G67" s="183"/>
      <c r="M67" s="179" t="s">
        <v>169</v>
      </c>
      <c r="O67" s="170"/>
    </row>
    <row r="68" spans="1:104">
      <c r="A68" s="184"/>
      <c r="B68" s="185" t="s">
        <v>76</v>
      </c>
      <c r="C68" s="186" t="str">
        <f>CONCATENATE(B63," ",C63)</f>
        <v>4 Vodorovné konstrukce</v>
      </c>
      <c r="D68" s="187"/>
      <c r="E68" s="188"/>
      <c r="F68" s="189"/>
      <c r="G68" s="190">
        <f>SUM(G63:G67)</f>
        <v>0</v>
      </c>
      <c r="O68" s="170">
        <v>4</v>
      </c>
      <c r="BA68" s="191">
        <f>SUM(BA63:BA67)</f>
        <v>0</v>
      </c>
      <c r="BB68" s="191">
        <f>SUM(BB63:BB67)</f>
        <v>0</v>
      </c>
      <c r="BC68" s="191">
        <f>SUM(BC63:BC67)</f>
        <v>0</v>
      </c>
      <c r="BD68" s="191">
        <f>SUM(BD63:BD67)</f>
        <v>0</v>
      </c>
      <c r="BE68" s="191">
        <f>SUM(BE63:BE67)</f>
        <v>0</v>
      </c>
    </row>
    <row r="69" spans="1:104">
      <c r="A69" s="163" t="s">
        <v>72</v>
      </c>
      <c r="B69" s="164" t="s">
        <v>170</v>
      </c>
      <c r="C69" s="165" t="s">
        <v>171</v>
      </c>
      <c r="D69" s="166"/>
      <c r="E69" s="167"/>
      <c r="F69" s="167"/>
      <c r="G69" s="168"/>
      <c r="H69" s="169"/>
      <c r="I69" s="169"/>
      <c r="O69" s="170">
        <v>1</v>
      </c>
    </row>
    <row r="70" spans="1:104">
      <c r="A70" s="171">
        <v>31</v>
      </c>
      <c r="B70" s="172" t="s">
        <v>172</v>
      </c>
      <c r="C70" s="173" t="s">
        <v>173</v>
      </c>
      <c r="D70" s="174" t="s">
        <v>80</v>
      </c>
      <c r="E70" s="175">
        <v>1203.5</v>
      </c>
      <c r="F70" s="175"/>
      <c r="G70" s="176">
        <f>E70*F70</f>
        <v>0</v>
      </c>
      <c r="O70" s="170">
        <v>2</v>
      </c>
      <c r="AA70" s="146">
        <v>1</v>
      </c>
      <c r="AB70" s="146">
        <v>1</v>
      </c>
      <c r="AC70" s="146">
        <v>1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1</v>
      </c>
      <c r="CB70" s="177">
        <v>1</v>
      </c>
      <c r="CZ70" s="146">
        <v>0.101199999999949</v>
      </c>
    </row>
    <row r="71" spans="1:104">
      <c r="A71" s="178"/>
      <c r="B71" s="180"/>
      <c r="C71" s="224" t="s">
        <v>132</v>
      </c>
      <c r="D71" s="225"/>
      <c r="E71" s="181">
        <v>1203.5</v>
      </c>
      <c r="F71" s="182"/>
      <c r="G71" s="183"/>
      <c r="M71" s="179" t="s">
        <v>132</v>
      </c>
      <c r="O71" s="170"/>
    </row>
    <row r="72" spans="1:104">
      <c r="A72" s="171">
        <v>32</v>
      </c>
      <c r="B72" s="172" t="s">
        <v>174</v>
      </c>
      <c r="C72" s="173" t="s">
        <v>175</v>
      </c>
      <c r="D72" s="174" t="s">
        <v>80</v>
      </c>
      <c r="E72" s="175">
        <v>1203.5</v>
      </c>
      <c r="F72" s="175"/>
      <c r="G72" s="176">
        <f>E72*F72</f>
        <v>0</v>
      </c>
      <c r="O72" s="170">
        <v>2</v>
      </c>
      <c r="AA72" s="146">
        <v>1</v>
      </c>
      <c r="AB72" s="146">
        <v>1</v>
      </c>
      <c r="AC72" s="146">
        <v>1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1</v>
      </c>
      <c r="CB72" s="177">
        <v>1</v>
      </c>
      <c r="CZ72" s="146">
        <v>0.645000000000437</v>
      </c>
    </row>
    <row r="73" spans="1:104">
      <c r="A73" s="171">
        <v>33</v>
      </c>
      <c r="B73" s="172" t="s">
        <v>176</v>
      </c>
      <c r="C73" s="173" t="s">
        <v>177</v>
      </c>
      <c r="D73" s="174" t="s">
        <v>80</v>
      </c>
      <c r="E73" s="175">
        <v>1203.5</v>
      </c>
      <c r="F73" s="175"/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0.38700000000017099</v>
      </c>
    </row>
    <row r="74" spans="1:104">
      <c r="A74" s="178"/>
      <c r="B74" s="180"/>
      <c r="C74" s="224" t="s">
        <v>132</v>
      </c>
      <c r="D74" s="225"/>
      <c r="E74" s="181">
        <v>1203.5</v>
      </c>
      <c r="F74" s="182"/>
      <c r="G74" s="183"/>
      <c r="M74" s="179" t="s">
        <v>132</v>
      </c>
      <c r="O74" s="170"/>
    </row>
    <row r="75" spans="1:104" ht="22.5">
      <c r="A75" s="171">
        <v>34</v>
      </c>
      <c r="B75" s="172" t="s">
        <v>178</v>
      </c>
      <c r="C75" s="173" t="s">
        <v>179</v>
      </c>
      <c r="D75" s="174" t="s">
        <v>80</v>
      </c>
      <c r="E75" s="175">
        <v>12</v>
      </c>
      <c r="F75" s="175"/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0.37800000000015599</v>
      </c>
    </row>
    <row r="76" spans="1:104" ht="22.5">
      <c r="A76" s="171">
        <v>35</v>
      </c>
      <c r="B76" s="172" t="s">
        <v>180</v>
      </c>
      <c r="C76" s="173" t="s">
        <v>181</v>
      </c>
      <c r="D76" s="174" t="s">
        <v>80</v>
      </c>
      <c r="E76" s="175">
        <v>19.62</v>
      </c>
      <c r="F76" s="175"/>
      <c r="G76" s="176">
        <f>E76*F76</f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1</v>
      </c>
      <c r="CZ76" s="146">
        <v>0.44099999999980399</v>
      </c>
    </row>
    <row r="77" spans="1:104">
      <c r="A77" s="171">
        <v>36</v>
      </c>
      <c r="B77" s="172" t="s">
        <v>182</v>
      </c>
      <c r="C77" s="173" t="s">
        <v>183</v>
      </c>
      <c r="D77" s="174" t="s">
        <v>80</v>
      </c>
      <c r="E77" s="175">
        <v>132</v>
      </c>
      <c r="F77" s="175"/>
      <c r="G77" s="176">
        <f>E77*F77</f>
        <v>0</v>
      </c>
      <c r="O77" s="170">
        <v>2</v>
      </c>
      <c r="AA77" s="146">
        <v>1</v>
      </c>
      <c r="AB77" s="146">
        <v>0</v>
      </c>
      <c r="AC77" s="146">
        <v>0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0</v>
      </c>
      <c r="CZ77" s="146">
        <v>0.15990000000010701</v>
      </c>
    </row>
    <row r="78" spans="1:104">
      <c r="A78" s="178"/>
      <c r="B78" s="180"/>
      <c r="C78" s="224" t="s">
        <v>131</v>
      </c>
      <c r="D78" s="225"/>
      <c r="E78" s="181">
        <v>132</v>
      </c>
      <c r="F78" s="182"/>
      <c r="G78" s="183"/>
      <c r="M78" s="179" t="s">
        <v>131</v>
      </c>
      <c r="O78" s="170"/>
    </row>
    <row r="79" spans="1:104">
      <c r="A79" s="171">
        <v>37</v>
      </c>
      <c r="B79" s="172" t="s">
        <v>184</v>
      </c>
      <c r="C79" s="173" t="s">
        <v>185</v>
      </c>
      <c r="D79" s="174" t="s">
        <v>80</v>
      </c>
      <c r="E79" s="175">
        <v>1029</v>
      </c>
      <c r="F79" s="175"/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0.21100000000001301</v>
      </c>
    </row>
    <row r="80" spans="1:104">
      <c r="A80" s="171">
        <v>38</v>
      </c>
      <c r="B80" s="172" t="s">
        <v>186</v>
      </c>
      <c r="C80" s="173" t="s">
        <v>187</v>
      </c>
      <c r="D80" s="174" t="s">
        <v>80</v>
      </c>
      <c r="E80" s="175">
        <v>12</v>
      </c>
      <c r="F80" s="175"/>
      <c r="G80" s="176">
        <f>E80*F80</f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</v>
      </c>
      <c r="CB80" s="177">
        <v>1</v>
      </c>
      <c r="CZ80" s="146">
        <v>0.230090000000018</v>
      </c>
    </row>
    <row r="81" spans="1:104">
      <c r="A81" s="178"/>
      <c r="B81" s="180"/>
      <c r="C81" s="224" t="s">
        <v>97</v>
      </c>
      <c r="D81" s="225"/>
      <c r="E81" s="181">
        <v>12</v>
      </c>
      <c r="F81" s="182"/>
      <c r="G81" s="183"/>
      <c r="M81" s="179" t="s">
        <v>97</v>
      </c>
      <c r="O81" s="170"/>
    </row>
    <row r="82" spans="1:104">
      <c r="A82" s="171">
        <v>39</v>
      </c>
      <c r="B82" s="172" t="s">
        <v>188</v>
      </c>
      <c r="C82" s="173" t="s">
        <v>189</v>
      </c>
      <c r="D82" s="174" t="s">
        <v>80</v>
      </c>
      <c r="E82" s="175">
        <v>1029</v>
      </c>
      <c r="F82" s="175"/>
      <c r="G82" s="176">
        <f>E82*F82</f>
        <v>0</v>
      </c>
      <c r="O82" s="170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</v>
      </c>
      <c r="CB82" s="177">
        <v>1</v>
      </c>
      <c r="CZ82" s="146">
        <v>0.383139999999912</v>
      </c>
    </row>
    <row r="83" spans="1:104">
      <c r="A83" s="171">
        <v>40</v>
      </c>
      <c r="B83" s="172" t="s">
        <v>190</v>
      </c>
      <c r="C83" s="173" t="s">
        <v>191</v>
      </c>
      <c r="D83" s="174" t="s">
        <v>80</v>
      </c>
      <c r="E83" s="175">
        <v>28.3</v>
      </c>
      <c r="F83" s="175"/>
      <c r="G83" s="176">
        <f>E83*F83</f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1</v>
      </c>
      <c r="CZ83" s="146">
        <v>3.4000000000000702E-4</v>
      </c>
    </row>
    <row r="84" spans="1:104">
      <c r="A84" s="178"/>
      <c r="B84" s="180"/>
      <c r="C84" s="224" t="s">
        <v>100</v>
      </c>
      <c r="D84" s="225"/>
      <c r="E84" s="181">
        <v>28.3</v>
      </c>
      <c r="F84" s="182"/>
      <c r="G84" s="183"/>
      <c r="M84" s="179" t="s">
        <v>100</v>
      </c>
      <c r="O84" s="170"/>
    </row>
    <row r="85" spans="1:104">
      <c r="A85" s="171">
        <v>41</v>
      </c>
      <c r="B85" s="172" t="s">
        <v>192</v>
      </c>
      <c r="C85" s="173" t="s">
        <v>193</v>
      </c>
      <c r="D85" s="174" t="s">
        <v>80</v>
      </c>
      <c r="E85" s="175">
        <v>1029</v>
      </c>
      <c r="F85" s="175"/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1</v>
      </c>
      <c r="CZ85" s="146">
        <v>4.99999999999723E-4</v>
      </c>
    </row>
    <row r="86" spans="1:104">
      <c r="A86" s="171">
        <v>42</v>
      </c>
      <c r="B86" s="172" t="s">
        <v>194</v>
      </c>
      <c r="C86" s="173" t="s">
        <v>195</v>
      </c>
      <c r="D86" s="174" t="s">
        <v>80</v>
      </c>
      <c r="E86" s="175">
        <v>1029</v>
      </c>
      <c r="F86" s="175"/>
      <c r="G86" s="176">
        <f>E86*F86</f>
        <v>0</v>
      </c>
      <c r="O86" s="170">
        <v>2</v>
      </c>
      <c r="AA86" s="146">
        <v>1</v>
      </c>
      <c r="AB86" s="146">
        <v>1</v>
      </c>
      <c r="AC86" s="146">
        <v>1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1</v>
      </c>
      <c r="CB86" s="177">
        <v>1</v>
      </c>
      <c r="CZ86" s="146">
        <v>7.0999999999976605E-4</v>
      </c>
    </row>
    <row r="87" spans="1:104">
      <c r="A87" s="171">
        <v>43</v>
      </c>
      <c r="B87" s="172" t="s">
        <v>196</v>
      </c>
      <c r="C87" s="173" t="s">
        <v>197</v>
      </c>
      <c r="D87" s="174" t="s">
        <v>80</v>
      </c>
      <c r="E87" s="175">
        <v>1057.3</v>
      </c>
      <c r="F87" s="175"/>
      <c r="G87" s="176">
        <f>E87*F87</f>
        <v>0</v>
      </c>
      <c r="O87" s="170">
        <v>2</v>
      </c>
      <c r="AA87" s="146">
        <v>1</v>
      </c>
      <c r="AB87" s="146">
        <v>1</v>
      </c>
      <c r="AC87" s="146">
        <v>1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1</v>
      </c>
      <c r="CZ87" s="146">
        <v>0.12966000000005801</v>
      </c>
    </row>
    <row r="88" spans="1:104">
      <c r="A88" s="178"/>
      <c r="B88" s="180"/>
      <c r="C88" s="224" t="s">
        <v>198</v>
      </c>
      <c r="D88" s="225"/>
      <c r="E88" s="181">
        <v>1057.3</v>
      </c>
      <c r="F88" s="182"/>
      <c r="G88" s="183"/>
      <c r="M88" s="179" t="s">
        <v>198</v>
      </c>
      <c r="O88" s="170"/>
    </row>
    <row r="89" spans="1:104">
      <c r="A89" s="171">
        <v>44</v>
      </c>
      <c r="B89" s="172" t="s">
        <v>199</v>
      </c>
      <c r="C89" s="173" t="s">
        <v>200</v>
      </c>
      <c r="D89" s="174" t="s">
        <v>80</v>
      </c>
      <c r="E89" s="175">
        <v>11.1</v>
      </c>
      <c r="F89" s="175"/>
      <c r="G89" s="176">
        <f>E89*F89</f>
        <v>0</v>
      </c>
      <c r="O89" s="170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</v>
      </c>
      <c r="CB89" s="177">
        <v>1</v>
      </c>
      <c r="CZ89" s="146">
        <v>0.110000000000014</v>
      </c>
    </row>
    <row r="90" spans="1:104">
      <c r="A90" s="178"/>
      <c r="B90" s="180"/>
      <c r="C90" s="224" t="s">
        <v>84</v>
      </c>
      <c r="D90" s="225"/>
      <c r="E90" s="181">
        <v>11.1</v>
      </c>
      <c r="F90" s="182"/>
      <c r="G90" s="183"/>
      <c r="M90" s="179" t="s">
        <v>84</v>
      </c>
      <c r="O90" s="170"/>
    </row>
    <row r="91" spans="1:104">
      <c r="A91" s="171">
        <v>45</v>
      </c>
      <c r="B91" s="172" t="s">
        <v>201</v>
      </c>
      <c r="C91" s="173" t="s">
        <v>202</v>
      </c>
      <c r="D91" s="174" t="s">
        <v>80</v>
      </c>
      <c r="E91" s="175">
        <v>19.62</v>
      </c>
      <c r="F91" s="175"/>
      <c r="G91" s="176">
        <f>E91*F91</f>
        <v>0</v>
      </c>
      <c r="O91" s="170">
        <v>2</v>
      </c>
      <c r="AA91" s="146">
        <v>1</v>
      </c>
      <c r="AB91" s="146">
        <v>1</v>
      </c>
      <c r="AC91" s="146">
        <v>1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1</v>
      </c>
      <c r="CZ91" s="146">
        <v>7.2000000000002701E-2</v>
      </c>
    </row>
    <row r="92" spans="1:104">
      <c r="A92" s="178"/>
      <c r="B92" s="180"/>
      <c r="C92" s="224" t="s">
        <v>81</v>
      </c>
      <c r="D92" s="225"/>
      <c r="E92" s="181">
        <v>19.62</v>
      </c>
      <c r="F92" s="182"/>
      <c r="G92" s="183"/>
      <c r="M92" s="179" t="s">
        <v>81</v>
      </c>
      <c r="O92" s="170"/>
    </row>
    <row r="93" spans="1:104">
      <c r="A93" s="171">
        <v>46</v>
      </c>
      <c r="B93" s="172" t="s">
        <v>203</v>
      </c>
      <c r="C93" s="173" t="s">
        <v>204</v>
      </c>
      <c r="D93" s="174" t="s">
        <v>103</v>
      </c>
      <c r="E93" s="175">
        <v>33</v>
      </c>
      <c r="F93" s="175"/>
      <c r="G93" s="176">
        <f>E93*F93</f>
        <v>0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1</v>
      </c>
      <c r="CZ93" s="146">
        <v>2.2400000000004599E-3</v>
      </c>
    </row>
    <row r="94" spans="1:104">
      <c r="A94" s="178"/>
      <c r="B94" s="180"/>
      <c r="C94" s="224" t="s">
        <v>205</v>
      </c>
      <c r="D94" s="225"/>
      <c r="E94" s="181">
        <v>33</v>
      </c>
      <c r="F94" s="182"/>
      <c r="G94" s="183"/>
      <c r="M94" s="179" t="s">
        <v>205</v>
      </c>
      <c r="O94" s="170"/>
    </row>
    <row r="95" spans="1:104">
      <c r="A95" s="171">
        <v>47</v>
      </c>
      <c r="B95" s="172" t="s">
        <v>206</v>
      </c>
      <c r="C95" s="173" t="s">
        <v>207</v>
      </c>
      <c r="D95" s="174" t="s">
        <v>80</v>
      </c>
      <c r="E95" s="175">
        <v>3.9632000000000001</v>
      </c>
      <c r="F95" s="175"/>
      <c r="G95" s="176">
        <f>E95*F95</f>
        <v>0</v>
      </c>
      <c r="O95" s="170">
        <v>2</v>
      </c>
      <c r="AA95" s="146">
        <v>3</v>
      </c>
      <c r="AB95" s="146">
        <v>1</v>
      </c>
      <c r="AC95" s="146">
        <v>592453323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3</v>
      </c>
      <c r="CB95" s="177">
        <v>1</v>
      </c>
      <c r="CZ95" s="146">
        <v>8.69999999999891E-2</v>
      </c>
    </row>
    <row r="96" spans="1:104">
      <c r="A96" s="178"/>
      <c r="B96" s="180"/>
      <c r="C96" s="224" t="s">
        <v>208</v>
      </c>
      <c r="D96" s="225"/>
      <c r="E96" s="181">
        <v>3.9632000000000001</v>
      </c>
      <c r="F96" s="182"/>
      <c r="G96" s="183"/>
      <c r="M96" s="179" t="s">
        <v>208</v>
      </c>
      <c r="O96" s="170"/>
    </row>
    <row r="97" spans="1:104">
      <c r="A97" s="184"/>
      <c r="B97" s="185" t="s">
        <v>76</v>
      </c>
      <c r="C97" s="186" t="str">
        <f>CONCATENATE(B69," ",C69)</f>
        <v>5 Komunikace</v>
      </c>
      <c r="D97" s="187"/>
      <c r="E97" s="188"/>
      <c r="F97" s="189"/>
      <c r="G97" s="190">
        <f>SUM(G69:G96)</f>
        <v>0</v>
      </c>
      <c r="O97" s="170">
        <v>4</v>
      </c>
      <c r="BA97" s="191">
        <f>SUM(BA69:BA96)</f>
        <v>0</v>
      </c>
      <c r="BB97" s="191">
        <f>SUM(BB69:BB96)</f>
        <v>0</v>
      </c>
      <c r="BC97" s="191">
        <f>SUM(BC69:BC96)</f>
        <v>0</v>
      </c>
      <c r="BD97" s="191">
        <f>SUM(BD69:BD96)</f>
        <v>0</v>
      </c>
      <c r="BE97" s="191">
        <f>SUM(BE69:BE96)</f>
        <v>0</v>
      </c>
    </row>
    <row r="98" spans="1:104">
      <c r="A98" s="163" t="s">
        <v>72</v>
      </c>
      <c r="B98" s="164" t="s">
        <v>209</v>
      </c>
      <c r="C98" s="165" t="s">
        <v>210</v>
      </c>
      <c r="D98" s="166"/>
      <c r="E98" s="167"/>
      <c r="F98" s="167"/>
      <c r="G98" s="168"/>
      <c r="H98" s="169"/>
      <c r="I98" s="169"/>
      <c r="O98" s="170">
        <v>1</v>
      </c>
    </row>
    <row r="99" spans="1:104">
      <c r="A99" s="171">
        <v>48</v>
      </c>
      <c r="B99" s="172" t="s">
        <v>211</v>
      </c>
      <c r="C99" s="173" t="s">
        <v>212</v>
      </c>
      <c r="D99" s="174" t="s">
        <v>103</v>
      </c>
      <c r="E99" s="175">
        <v>1</v>
      </c>
      <c r="F99" s="175"/>
      <c r="G99" s="176">
        <f>E99*F99</f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1</v>
      </c>
      <c r="CZ99" s="146">
        <v>9.9999999999961197E-6</v>
      </c>
    </row>
    <row r="100" spans="1:104">
      <c r="A100" s="178"/>
      <c r="B100" s="180"/>
      <c r="C100" s="224" t="s">
        <v>213</v>
      </c>
      <c r="D100" s="225"/>
      <c r="E100" s="181">
        <v>1</v>
      </c>
      <c r="F100" s="182"/>
      <c r="G100" s="183"/>
      <c r="M100" s="179" t="s">
        <v>213</v>
      </c>
      <c r="O100" s="170"/>
    </row>
    <row r="101" spans="1:104">
      <c r="A101" s="171">
        <v>49</v>
      </c>
      <c r="B101" s="172" t="s">
        <v>214</v>
      </c>
      <c r="C101" s="173" t="s">
        <v>215</v>
      </c>
      <c r="D101" s="174" t="s">
        <v>216</v>
      </c>
      <c r="E101" s="175">
        <v>4</v>
      </c>
      <c r="F101" s="175"/>
      <c r="G101" s="176">
        <f>E101*F101</f>
        <v>0</v>
      </c>
      <c r="O101" s="170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1</v>
      </c>
      <c r="CZ101" s="146">
        <v>1.9999999999992199E-5</v>
      </c>
    </row>
    <row r="102" spans="1:104">
      <c r="A102" s="178"/>
      <c r="B102" s="180"/>
      <c r="C102" s="224" t="s">
        <v>217</v>
      </c>
      <c r="D102" s="225"/>
      <c r="E102" s="181">
        <v>4</v>
      </c>
      <c r="F102" s="182"/>
      <c r="G102" s="183"/>
      <c r="M102" s="179" t="s">
        <v>217</v>
      </c>
      <c r="O102" s="170"/>
    </row>
    <row r="103" spans="1:104">
      <c r="A103" s="171">
        <v>50</v>
      </c>
      <c r="B103" s="172" t="s">
        <v>218</v>
      </c>
      <c r="C103" s="173" t="s">
        <v>219</v>
      </c>
      <c r="D103" s="174" t="s">
        <v>216</v>
      </c>
      <c r="E103" s="175">
        <v>10</v>
      </c>
      <c r="F103" s="175"/>
      <c r="G103" s="176">
        <f t="shared" ref="G103:G115" si="0">E103*F103</f>
        <v>0</v>
      </c>
      <c r="O103" s="170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 t="shared" ref="BA103:BA115" si="1">IF(AZ103=1,G103,0)</f>
        <v>0</v>
      </c>
      <c r="BB103" s="146">
        <f t="shared" ref="BB103:BB115" si="2">IF(AZ103=2,G103,0)</f>
        <v>0</v>
      </c>
      <c r="BC103" s="146">
        <f t="shared" ref="BC103:BC115" si="3">IF(AZ103=3,G103,0)</f>
        <v>0</v>
      </c>
      <c r="BD103" s="146">
        <f t="shared" ref="BD103:BD115" si="4">IF(AZ103=4,G103,0)</f>
        <v>0</v>
      </c>
      <c r="BE103" s="146">
        <f t="shared" ref="BE103:BE115" si="5">IF(AZ103=5,G103,0)</f>
        <v>0</v>
      </c>
      <c r="CA103" s="177">
        <v>1</v>
      </c>
      <c r="CB103" s="177">
        <v>1</v>
      </c>
      <c r="CZ103" s="146">
        <v>2.0699999999997899E-3</v>
      </c>
    </row>
    <row r="104" spans="1:104" ht="22.5">
      <c r="A104" s="171">
        <v>51</v>
      </c>
      <c r="B104" s="172" t="s">
        <v>220</v>
      </c>
      <c r="C104" s="173" t="s">
        <v>221</v>
      </c>
      <c r="D104" s="174" t="s">
        <v>216</v>
      </c>
      <c r="E104" s="175">
        <v>2</v>
      </c>
      <c r="F104" s="175"/>
      <c r="G104" s="176">
        <f t="shared" si="0"/>
        <v>0</v>
      </c>
      <c r="O104" s="170">
        <v>2</v>
      </c>
      <c r="AA104" s="146">
        <v>1</v>
      </c>
      <c r="AB104" s="146">
        <v>1</v>
      </c>
      <c r="AC104" s="146">
        <v>1</v>
      </c>
      <c r="AZ104" s="146">
        <v>1</v>
      </c>
      <c r="BA104" s="146">
        <f t="shared" si="1"/>
        <v>0</v>
      </c>
      <c r="BB104" s="146">
        <f t="shared" si="2"/>
        <v>0</v>
      </c>
      <c r="BC104" s="146">
        <f t="shared" si="3"/>
        <v>0</v>
      </c>
      <c r="BD104" s="146">
        <f t="shared" si="4"/>
        <v>0</v>
      </c>
      <c r="BE104" s="146">
        <f t="shared" si="5"/>
        <v>0</v>
      </c>
      <c r="CA104" s="177">
        <v>1</v>
      </c>
      <c r="CB104" s="177">
        <v>1</v>
      </c>
      <c r="CZ104" s="146">
        <v>3.05966999999873</v>
      </c>
    </row>
    <row r="105" spans="1:104" ht="22.5">
      <c r="A105" s="171">
        <v>52</v>
      </c>
      <c r="B105" s="172" t="s">
        <v>222</v>
      </c>
      <c r="C105" s="173" t="s">
        <v>223</v>
      </c>
      <c r="D105" s="174" t="s">
        <v>216</v>
      </c>
      <c r="E105" s="175">
        <v>2</v>
      </c>
      <c r="F105" s="175"/>
      <c r="G105" s="176">
        <f t="shared" si="0"/>
        <v>0</v>
      </c>
      <c r="O105" s="170">
        <v>2</v>
      </c>
      <c r="AA105" s="146">
        <v>1</v>
      </c>
      <c r="AB105" s="146">
        <v>1</v>
      </c>
      <c r="AC105" s="146">
        <v>1</v>
      </c>
      <c r="AZ105" s="146">
        <v>1</v>
      </c>
      <c r="BA105" s="146">
        <f t="shared" si="1"/>
        <v>0</v>
      </c>
      <c r="BB105" s="146">
        <f t="shared" si="2"/>
        <v>0</v>
      </c>
      <c r="BC105" s="146">
        <f t="shared" si="3"/>
        <v>0</v>
      </c>
      <c r="BD105" s="146">
        <f t="shared" si="4"/>
        <v>0</v>
      </c>
      <c r="BE105" s="146">
        <f t="shared" si="5"/>
        <v>0</v>
      </c>
      <c r="CA105" s="177">
        <v>1</v>
      </c>
      <c r="CB105" s="177">
        <v>1</v>
      </c>
      <c r="CZ105" s="146">
        <v>9.43600000000515E-2</v>
      </c>
    </row>
    <row r="106" spans="1:104">
      <c r="A106" s="171">
        <v>53</v>
      </c>
      <c r="B106" s="172" t="s">
        <v>224</v>
      </c>
      <c r="C106" s="173" t="s">
        <v>225</v>
      </c>
      <c r="D106" s="174" t="s">
        <v>216</v>
      </c>
      <c r="E106" s="175">
        <v>2</v>
      </c>
      <c r="F106" s="175"/>
      <c r="G106" s="176">
        <f t="shared" si="0"/>
        <v>0</v>
      </c>
      <c r="O106" s="170">
        <v>2</v>
      </c>
      <c r="AA106" s="146">
        <v>1</v>
      </c>
      <c r="AB106" s="146">
        <v>1</v>
      </c>
      <c r="AC106" s="146">
        <v>1</v>
      </c>
      <c r="AZ106" s="146">
        <v>1</v>
      </c>
      <c r="BA106" s="146">
        <f t="shared" si="1"/>
        <v>0</v>
      </c>
      <c r="BB106" s="146">
        <f t="shared" si="2"/>
        <v>0</v>
      </c>
      <c r="BC106" s="146">
        <f t="shared" si="3"/>
        <v>0</v>
      </c>
      <c r="BD106" s="146">
        <f t="shared" si="4"/>
        <v>0</v>
      </c>
      <c r="BE106" s="146">
        <f t="shared" si="5"/>
        <v>0</v>
      </c>
      <c r="CA106" s="177">
        <v>1</v>
      </c>
      <c r="CB106" s="177">
        <v>1</v>
      </c>
      <c r="CZ106" s="146">
        <v>0</v>
      </c>
    </row>
    <row r="107" spans="1:104">
      <c r="A107" s="171">
        <v>54</v>
      </c>
      <c r="B107" s="172" t="s">
        <v>226</v>
      </c>
      <c r="C107" s="173" t="s">
        <v>227</v>
      </c>
      <c r="D107" s="174" t="s">
        <v>216</v>
      </c>
      <c r="E107" s="175">
        <v>4</v>
      </c>
      <c r="F107" s="175"/>
      <c r="G107" s="176">
        <f t="shared" si="0"/>
        <v>0</v>
      </c>
      <c r="O107" s="170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 t="shared" si="1"/>
        <v>0</v>
      </c>
      <c r="BB107" s="146">
        <f t="shared" si="2"/>
        <v>0</v>
      </c>
      <c r="BC107" s="146">
        <f t="shared" si="3"/>
        <v>0</v>
      </c>
      <c r="BD107" s="146">
        <f t="shared" si="4"/>
        <v>0</v>
      </c>
      <c r="BE107" s="146">
        <f t="shared" si="5"/>
        <v>0</v>
      </c>
      <c r="CA107" s="177">
        <v>1</v>
      </c>
      <c r="CB107" s="177">
        <v>1</v>
      </c>
      <c r="CZ107" s="146">
        <v>0.43382000000019599</v>
      </c>
    </row>
    <row r="108" spans="1:104">
      <c r="A108" s="171">
        <v>55</v>
      </c>
      <c r="B108" s="172" t="s">
        <v>228</v>
      </c>
      <c r="C108" s="173" t="s">
        <v>229</v>
      </c>
      <c r="D108" s="174" t="s">
        <v>216</v>
      </c>
      <c r="E108" s="175">
        <v>3</v>
      </c>
      <c r="F108" s="175"/>
      <c r="G108" s="176">
        <f t="shared" si="0"/>
        <v>0</v>
      </c>
      <c r="O108" s="170">
        <v>2</v>
      </c>
      <c r="AA108" s="146">
        <v>1</v>
      </c>
      <c r="AB108" s="146">
        <v>1</v>
      </c>
      <c r="AC108" s="146">
        <v>1</v>
      </c>
      <c r="AZ108" s="146">
        <v>1</v>
      </c>
      <c r="BA108" s="146">
        <f t="shared" si="1"/>
        <v>0</v>
      </c>
      <c r="BB108" s="146">
        <f t="shared" si="2"/>
        <v>0</v>
      </c>
      <c r="BC108" s="146">
        <f t="shared" si="3"/>
        <v>0</v>
      </c>
      <c r="BD108" s="146">
        <f t="shared" si="4"/>
        <v>0</v>
      </c>
      <c r="BE108" s="146">
        <f t="shared" si="5"/>
        <v>0</v>
      </c>
      <c r="CA108" s="177">
        <v>1</v>
      </c>
      <c r="CB108" s="177">
        <v>1</v>
      </c>
      <c r="CZ108" s="146">
        <v>0.430940000000192</v>
      </c>
    </row>
    <row r="109" spans="1:104">
      <c r="A109" s="171">
        <v>56</v>
      </c>
      <c r="B109" s="172" t="s">
        <v>230</v>
      </c>
      <c r="C109" s="173" t="s">
        <v>231</v>
      </c>
      <c r="D109" s="174" t="s">
        <v>216</v>
      </c>
      <c r="E109" s="175">
        <v>3</v>
      </c>
      <c r="F109" s="175"/>
      <c r="G109" s="176">
        <f t="shared" si="0"/>
        <v>0</v>
      </c>
      <c r="O109" s="170">
        <v>2</v>
      </c>
      <c r="AA109" s="146">
        <v>1</v>
      </c>
      <c r="AB109" s="146">
        <v>1</v>
      </c>
      <c r="AC109" s="146">
        <v>1</v>
      </c>
      <c r="AZ109" s="146">
        <v>1</v>
      </c>
      <c r="BA109" s="146">
        <f t="shared" si="1"/>
        <v>0</v>
      </c>
      <c r="BB109" s="146">
        <f t="shared" si="2"/>
        <v>0</v>
      </c>
      <c r="BC109" s="146">
        <f t="shared" si="3"/>
        <v>0</v>
      </c>
      <c r="BD109" s="146">
        <f t="shared" si="4"/>
        <v>0</v>
      </c>
      <c r="BE109" s="146">
        <f t="shared" si="5"/>
        <v>0</v>
      </c>
      <c r="CA109" s="177">
        <v>1</v>
      </c>
      <c r="CB109" s="177">
        <v>1</v>
      </c>
      <c r="CZ109" s="146">
        <v>0.31590000000005602</v>
      </c>
    </row>
    <row r="110" spans="1:104">
      <c r="A110" s="171">
        <v>57</v>
      </c>
      <c r="B110" s="172" t="s">
        <v>232</v>
      </c>
      <c r="C110" s="173" t="s">
        <v>233</v>
      </c>
      <c r="D110" s="174" t="s">
        <v>103</v>
      </c>
      <c r="E110" s="175">
        <v>1</v>
      </c>
      <c r="F110" s="175"/>
      <c r="G110" s="176">
        <f t="shared" si="0"/>
        <v>0</v>
      </c>
      <c r="O110" s="170">
        <v>2</v>
      </c>
      <c r="AA110" s="146">
        <v>1</v>
      </c>
      <c r="AB110" s="146">
        <v>1</v>
      </c>
      <c r="AC110" s="146">
        <v>1</v>
      </c>
      <c r="AZ110" s="146">
        <v>1</v>
      </c>
      <c r="BA110" s="146">
        <f t="shared" si="1"/>
        <v>0</v>
      </c>
      <c r="BB110" s="146">
        <f t="shared" si="2"/>
        <v>0</v>
      </c>
      <c r="BC110" s="146">
        <f t="shared" si="3"/>
        <v>0</v>
      </c>
      <c r="BD110" s="146">
        <f t="shared" si="4"/>
        <v>0</v>
      </c>
      <c r="BE110" s="146">
        <f t="shared" si="5"/>
        <v>0</v>
      </c>
      <c r="CA110" s="177">
        <v>1</v>
      </c>
      <c r="CB110" s="177">
        <v>1</v>
      </c>
      <c r="CZ110" s="146">
        <v>0</v>
      </c>
    </row>
    <row r="111" spans="1:104">
      <c r="A111" s="171">
        <v>58</v>
      </c>
      <c r="B111" s="172" t="s">
        <v>234</v>
      </c>
      <c r="C111" s="173" t="s">
        <v>235</v>
      </c>
      <c r="D111" s="174" t="s">
        <v>216</v>
      </c>
      <c r="E111" s="175">
        <v>2</v>
      </c>
      <c r="F111" s="175"/>
      <c r="G111" s="176">
        <f t="shared" si="0"/>
        <v>0</v>
      </c>
      <c r="O111" s="170">
        <v>2</v>
      </c>
      <c r="AA111" s="146">
        <v>12</v>
      </c>
      <c r="AB111" s="146">
        <v>0</v>
      </c>
      <c r="AC111" s="146">
        <v>350</v>
      </c>
      <c r="AZ111" s="146">
        <v>1</v>
      </c>
      <c r="BA111" s="146">
        <f t="shared" si="1"/>
        <v>0</v>
      </c>
      <c r="BB111" s="146">
        <f t="shared" si="2"/>
        <v>0</v>
      </c>
      <c r="BC111" s="146">
        <f t="shared" si="3"/>
        <v>0</v>
      </c>
      <c r="BD111" s="146">
        <f t="shared" si="4"/>
        <v>0</v>
      </c>
      <c r="BE111" s="146">
        <f t="shared" si="5"/>
        <v>0</v>
      </c>
      <c r="CA111" s="177">
        <v>12</v>
      </c>
      <c r="CB111" s="177">
        <v>0</v>
      </c>
      <c r="CZ111" s="146">
        <v>0.14493999999990601</v>
      </c>
    </row>
    <row r="112" spans="1:104">
      <c r="A112" s="171">
        <v>59</v>
      </c>
      <c r="B112" s="172" t="s">
        <v>236</v>
      </c>
      <c r="C112" s="173" t="s">
        <v>237</v>
      </c>
      <c r="D112" s="174" t="s">
        <v>216</v>
      </c>
      <c r="E112" s="175">
        <v>3</v>
      </c>
      <c r="F112" s="175"/>
      <c r="G112" s="176">
        <f t="shared" si="0"/>
        <v>0</v>
      </c>
      <c r="O112" s="170">
        <v>2</v>
      </c>
      <c r="AA112" s="146">
        <v>3</v>
      </c>
      <c r="AB112" s="146">
        <v>1</v>
      </c>
      <c r="AC112" s="146">
        <v>23170120</v>
      </c>
      <c r="AZ112" s="146">
        <v>1</v>
      </c>
      <c r="BA112" s="146">
        <f t="shared" si="1"/>
        <v>0</v>
      </c>
      <c r="BB112" s="146">
        <f t="shared" si="2"/>
        <v>0</v>
      </c>
      <c r="BC112" s="146">
        <f t="shared" si="3"/>
        <v>0</v>
      </c>
      <c r="BD112" s="146">
        <f t="shared" si="4"/>
        <v>0</v>
      </c>
      <c r="BE112" s="146">
        <f t="shared" si="5"/>
        <v>0</v>
      </c>
      <c r="CA112" s="177">
        <v>3</v>
      </c>
      <c r="CB112" s="177">
        <v>1</v>
      </c>
      <c r="CZ112" s="146">
        <v>7.99999999999912E-4</v>
      </c>
    </row>
    <row r="113" spans="1:104">
      <c r="A113" s="171">
        <v>60</v>
      </c>
      <c r="B113" s="172" t="s">
        <v>238</v>
      </c>
      <c r="C113" s="173" t="s">
        <v>239</v>
      </c>
      <c r="D113" s="174" t="s">
        <v>216</v>
      </c>
      <c r="E113" s="175">
        <v>2</v>
      </c>
      <c r="F113" s="175"/>
      <c r="G113" s="176">
        <f t="shared" si="0"/>
        <v>0</v>
      </c>
      <c r="O113" s="170">
        <v>2</v>
      </c>
      <c r="AA113" s="146">
        <v>3</v>
      </c>
      <c r="AB113" s="146">
        <v>0</v>
      </c>
      <c r="AC113" s="146" t="s">
        <v>238</v>
      </c>
      <c r="AZ113" s="146">
        <v>1</v>
      </c>
      <c r="BA113" s="146">
        <f t="shared" si="1"/>
        <v>0</v>
      </c>
      <c r="BB113" s="146">
        <f t="shared" si="2"/>
        <v>0</v>
      </c>
      <c r="BC113" s="146">
        <f t="shared" si="3"/>
        <v>0</v>
      </c>
      <c r="BD113" s="146">
        <f t="shared" si="4"/>
        <v>0</v>
      </c>
      <c r="BE113" s="146">
        <f t="shared" si="5"/>
        <v>0</v>
      </c>
      <c r="CA113" s="177">
        <v>3</v>
      </c>
      <c r="CB113" s="177">
        <v>0</v>
      </c>
      <c r="CZ113" s="146">
        <v>5.0400000000010402E-3</v>
      </c>
    </row>
    <row r="114" spans="1:104">
      <c r="A114" s="171">
        <v>61</v>
      </c>
      <c r="B114" s="172" t="s">
        <v>240</v>
      </c>
      <c r="C114" s="173" t="s">
        <v>241</v>
      </c>
      <c r="D114" s="174" t="s">
        <v>216</v>
      </c>
      <c r="E114" s="175">
        <v>4</v>
      </c>
      <c r="F114" s="175"/>
      <c r="G114" s="176">
        <f t="shared" si="0"/>
        <v>0</v>
      </c>
      <c r="O114" s="170">
        <v>2</v>
      </c>
      <c r="AA114" s="146">
        <v>3</v>
      </c>
      <c r="AB114" s="146">
        <v>1</v>
      </c>
      <c r="AC114" s="146" t="s">
        <v>240</v>
      </c>
      <c r="AZ114" s="146">
        <v>1</v>
      </c>
      <c r="BA114" s="146">
        <f t="shared" si="1"/>
        <v>0</v>
      </c>
      <c r="BB114" s="146">
        <f t="shared" si="2"/>
        <v>0</v>
      </c>
      <c r="BC114" s="146">
        <f t="shared" si="3"/>
        <v>0</v>
      </c>
      <c r="BD114" s="146">
        <f t="shared" si="4"/>
        <v>0</v>
      </c>
      <c r="BE114" s="146">
        <f t="shared" si="5"/>
        <v>0</v>
      </c>
      <c r="CA114" s="177">
        <v>3</v>
      </c>
      <c r="CB114" s="177">
        <v>1</v>
      </c>
      <c r="CZ114" s="146">
        <v>1.2699999999998799E-3</v>
      </c>
    </row>
    <row r="115" spans="1:104">
      <c r="A115" s="171">
        <v>62</v>
      </c>
      <c r="B115" s="172" t="s">
        <v>242</v>
      </c>
      <c r="C115" s="173" t="s">
        <v>243</v>
      </c>
      <c r="D115" s="174" t="s">
        <v>216</v>
      </c>
      <c r="E115" s="175">
        <v>1</v>
      </c>
      <c r="F115" s="175"/>
      <c r="G115" s="176">
        <f t="shared" si="0"/>
        <v>0</v>
      </c>
      <c r="O115" s="170">
        <v>2</v>
      </c>
      <c r="AA115" s="146">
        <v>3</v>
      </c>
      <c r="AB115" s="146">
        <v>0</v>
      </c>
      <c r="AC115" s="146" t="s">
        <v>242</v>
      </c>
      <c r="AZ115" s="146">
        <v>1</v>
      </c>
      <c r="BA115" s="146">
        <f t="shared" si="1"/>
        <v>0</v>
      </c>
      <c r="BB115" s="146">
        <f t="shared" si="2"/>
        <v>0</v>
      </c>
      <c r="BC115" s="146">
        <f t="shared" si="3"/>
        <v>0</v>
      </c>
      <c r="BD115" s="146">
        <f t="shared" si="4"/>
        <v>0</v>
      </c>
      <c r="BE115" s="146">
        <f t="shared" si="5"/>
        <v>0</v>
      </c>
      <c r="CA115" s="177">
        <v>3</v>
      </c>
      <c r="CB115" s="177">
        <v>0</v>
      </c>
      <c r="CZ115" s="146">
        <v>2.4999999999986101E-4</v>
      </c>
    </row>
    <row r="116" spans="1:104">
      <c r="A116" s="184"/>
      <c r="B116" s="185" t="s">
        <v>76</v>
      </c>
      <c r="C116" s="186" t="str">
        <f>CONCATENATE(B98," ",C98)</f>
        <v>8 Trubní vedení</v>
      </c>
      <c r="D116" s="187"/>
      <c r="E116" s="188"/>
      <c r="F116" s="189"/>
      <c r="G116" s="190">
        <f>SUM(G98:G115)</f>
        <v>0</v>
      </c>
      <c r="O116" s="170">
        <v>4</v>
      </c>
      <c r="BA116" s="191">
        <f>SUM(BA98:BA115)</f>
        <v>0</v>
      </c>
      <c r="BB116" s="191">
        <f>SUM(BB98:BB115)</f>
        <v>0</v>
      </c>
      <c r="BC116" s="191">
        <f>SUM(BC98:BC115)</f>
        <v>0</v>
      </c>
      <c r="BD116" s="191">
        <f>SUM(BD98:BD115)</f>
        <v>0</v>
      </c>
      <c r="BE116" s="191">
        <f>SUM(BE98:BE115)</f>
        <v>0</v>
      </c>
    </row>
    <row r="117" spans="1:104">
      <c r="A117" s="163" t="s">
        <v>72</v>
      </c>
      <c r="B117" s="164" t="s">
        <v>244</v>
      </c>
      <c r="C117" s="165" t="s">
        <v>245</v>
      </c>
      <c r="D117" s="166"/>
      <c r="E117" s="167"/>
      <c r="F117" s="167"/>
      <c r="G117" s="168"/>
      <c r="H117" s="169"/>
      <c r="I117" s="169"/>
      <c r="O117" s="170">
        <v>1</v>
      </c>
    </row>
    <row r="118" spans="1:104">
      <c r="A118" s="171">
        <v>63</v>
      </c>
      <c r="B118" s="172" t="s">
        <v>246</v>
      </c>
      <c r="C118" s="173" t="s">
        <v>247</v>
      </c>
      <c r="D118" s="174" t="s">
        <v>103</v>
      </c>
      <c r="E118" s="175">
        <v>399</v>
      </c>
      <c r="F118" s="175"/>
      <c r="G118" s="176">
        <f>E118*F118</f>
        <v>0</v>
      </c>
      <c r="O118" s="170">
        <v>2</v>
      </c>
      <c r="AA118" s="146">
        <v>1</v>
      </c>
      <c r="AB118" s="146">
        <v>1</v>
      </c>
      <c r="AC118" s="146">
        <v>1</v>
      </c>
      <c r="AZ118" s="146">
        <v>1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1</v>
      </c>
      <c r="CB118" s="177">
        <v>1</v>
      </c>
      <c r="CZ118" s="146">
        <v>0.188000000000102</v>
      </c>
    </row>
    <row r="119" spans="1:104">
      <c r="A119" s="178"/>
      <c r="B119" s="180"/>
      <c r="C119" s="224" t="s">
        <v>107</v>
      </c>
      <c r="D119" s="225"/>
      <c r="E119" s="181">
        <v>349</v>
      </c>
      <c r="F119" s="182"/>
      <c r="G119" s="183"/>
      <c r="M119" s="179" t="s">
        <v>107</v>
      </c>
      <c r="O119" s="170"/>
    </row>
    <row r="120" spans="1:104">
      <c r="A120" s="178"/>
      <c r="B120" s="180"/>
      <c r="C120" s="224" t="s">
        <v>248</v>
      </c>
      <c r="D120" s="225"/>
      <c r="E120" s="181">
        <v>50</v>
      </c>
      <c r="F120" s="182"/>
      <c r="G120" s="183"/>
      <c r="M120" s="179">
        <v>50</v>
      </c>
      <c r="O120" s="170"/>
    </row>
    <row r="121" spans="1:104">
      <c r="A121" s="171">
        <v>64</v>
      </c>
      <c r="B121" s="172" t="s">
        <v>249</v>
      </c>
      <c r="C121" s="173" t="s">
        <v>250</v>
      </c>
      <c r="D121" s="174" t="s">
        <v>103</v>
      </c>
      <c r="E121" s="175">
        <v>349</v>
      </c>
      <c r="F121" s="175"/>
      <c r="G121" s="176">
        <f>E121*F121</f>
        <v>0</v>
      </c>
      <c r="O121" s="170">
        <v>2</v>
      </c>
      <c r="AA121" s="146">
        <v>1</v>
      </c>
      <c r="AB121" s="146">
        <v>0</v>
      </c>
      <c r="AC121" s="146">
        <v>0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0</v>
      </c>
      <c r="CZ121" s="146">
        <v>5.9050000000013397E-2</v>
      </c>
    </row>
    <row r="122" spans="1:104">
      <c r="A122" s="178"/>
      <c r="B122" s="180"/>
      <c r="C122" s="224" t="s">
        <v>107</v>
      </c>
      <c r="D122" s="225"/>
      <c r="E122" s="181">
        <v>349</v>
      </c>
      <c r="F122" s="182"/>
      <c r="G122" s="183"/>
      <c r="M122" s="179" t="s">
        <v>107</v>
      </c>
      <c r="O122" s="170"/>
    </row>
    <row r="123" spans="1:104">
      <c r="A123" s="171">
        <v>65</v>
      </c>
      <c r="B123" s="172" t="s">
        <v>251</v>
      </c>
      <c r="C123" s="173" t="s">
        <v>252</v>
      </c>
      <c r="D123" s="174" t="s">
        <v>103</v>
      </c>
      <c r="E123" s="175">
        <v>33</v>
      </c>
      <c r="F123" s="175"/>
      <c r="G123" s="176">
        <f>E123*F123</f>
        <v>0</v>
      </c>
      <c r="O123" s="170">
        <v>2</v>
      </c>
      <c r="AA123" s="146">
        <v>1</v>
      </c>
      <c r="AB123" s="146">
        <v>1</v>
      </c>
      <c r="AC123" s="146">
        <v>1</v>
      </c>
      <c r="AZ123" s="146">
        <v>1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1</v>
      </c>
      <c r="CZ123" s="146">
        <v>0</v>
      </c>
    </row>
    <row r="124" spans="1:104">
      <c r="A124" s="178"/>
      <c r="B124" s="180"/>
      <c r="C124" s="224" t="s">
        <v>205</v>
      </c>
      <c r="D124" s="225"/>
      <c r="E124" s="181">
        <v>33</v>
      </c>
      <c r="F124" s="182"/>
      <c r="G124" s="183"/>
      <c r="M124" s="179" t="s">
        <v>205</v>
      </c>
      <c r="O124" s="170"/>
    </row>
    <row r="125" spans="1:104">
      <c r="A125" s="171">
        <v>66</v>
      </c>
      <c r="B125" s="172" t="s">
        <v>253</v>
      </c>
      <c r="C125" s="173" t="s">
        <v>254</v>
      </c>
      <c r="D125" s="174" t="s">
        <v>103</v>
      </c>
      <c r="E125" s="175">
        <v>33</v>
      </c>
      <c r="F125" s="175"/>
      <c r="G125" s="176">
        <f>E125*F125</f>
        <v>0</v>
      </c>
      <c r="O125" s="170">
        <v>2</v>
      </c>
      <c r="AA125" s="146">
        <v>1</v>
      </c>
      <c r="AB125" s="146">
        <v>1</v>
      </c>
      <c r="AC125" s="146">
        <v>1</v>
      </c>
      <c r="AZ125" s="146">
        <v>1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1</v>
      </c>
      <c r="CZ125" s="146">
        <v>0</v>
      </c>
    </row>
    <row r="126" spans="1:104">
      <c r="A126" s="171">
        <v>67</v>
      </c>
      <c r="B126" s="172" t="s">
        <v>255</v>
      </c>
      <c r="C126" s="173" t="s">
        <v>256</v>
      </c>
      <c r="D126" s="174" t="s">
        <v>216</v>
      </c>
      <c r="E126" s="175">
        <v>704.98</v>
      </c>
      <c r="F126" s="175"/>
      <c r="G126" s="176">
        <f>E126*F126</f>
        <v>0</v>
      </c>
      <c r="O126" s="170">
        <v>2</v>
      </c>
      <c r="AA126" s="146">
        <v>3</v>
      </c>
      <c r="AB126" s="146">
        <v>1</v>
      </c>
      <c r="AC126" s="146">
        <v>592162117</v>
      </c>
      <c r="AZ126" s="146">
        <v>1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7">
        <v>3</v>
      </c>
      <c r="CB126" s="177">
        <v>1</v>
      </c>
      <c r="CZ126" s="146">
        <v>2.6999999999986798E-2</v>
      </c>
    </row>
    <row r="127" spans="1:104">
      <c r="A127" s="178"/>
      <c r="B127" s="180"/>
      <c r="C127" s="224" t="s">
        <v>257</v>
      </c>
      <c r="D127" s="225"/>
      <c r="E127" s="181">
        <v>704.98</v>
      </c>
      <c r="F127" s="182"/>
      <c r="G127" s="183"/>
      <c r="M127" s="179" t="s">
        <v>257</v>
      </c>
      <c r="O127" s="170"/>
    </row>
    <row r="128" spans="1:104">
      <c r="A128" s="171">
        <v>68</v>
      </c>
      <c r="B128" s="172" t="s">
        <v>258</v>
      </c>
      <c r="C128" s="173" t="s">
        <v>259</v>
      </c>
      <c r="D128" s="174" t="s">
        <v>216</v>
      </c>
      <c r="E128" s="175">
        <v>50.5</v>
      </c>
      <c r="F128" s="175"/>
      <c r="G128" s="176">
        <f>E128*F128</f>
        <v>0</v>
      </c>
      <c r="O128" s="170">
        <v>2</v>
      </c>
      <c r="AA128" s="146">
        <v>3</v>
      </c>
      <c r="AB128" s="146">
        <v>1</v>
      </c>
      <c r="AC128" s="146">
        <v>592174230</v>
      </c>
      <c r="AZ128" s="146">
        <v>1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3</v>
      </c>
      <c r="CB128" s="177">
        <v>1</v>
      </c>
      <c r="CZ128" s="146">
        <v>4.5000000000015902E-2</v>
      </c>
    </row>
    <row r="129" spans="1:104">
      <c r="A129" s="178"/>
      <c r="B129" s="180"/>
      <c r="C129" s="224" t="s">
        <v>260</v>
      </c>
      <c r="D129" s="225"/>
      <c r="E129" s="181">
        <v>50.5</v>
      </c>
      <c r="F129" s="182"/>
      <c r="G129" s="183"/>
      <c r="M129" s="179" t="s">
        <v>260</v>
      </c>
      <c r="O129" s="170"/>
    </row>
    <row r="130" spans="1:104">
      <c r="A130" s="171">
        <v>69</v>
      </c>
      <c r="B130" s="172" t="s">
        <v>261</v>
      </c>
      <c r="C130" s="173" t="s">
        <v>262</v>
      </c>
      <c r="D130" s="174" t="s">
        <v>216</v>
      </c>
      <c r="E130" s="175">
        <v>208.06</v>
      </c>
      <c r="F130" s="175"/>
      <c r="G130" s="176">
        <f>E130*F130</f>
        <v>0</v>
      </c>
      <c r="O130" s="170">
        <v>2</v>
      </c>
      <c r="AA130" s="146">
        <v>3</v>
      </c>
      <c r="AB130" s="146">
        <v>1</v>
      </c>
      <c r="AC130" s="146">
        <v>59217472</v>
      </c>
      <c r="AZ130" s="146">
        <v>1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3</v>
      </c>
      <c r="CB130" s="177">
        <v>1</v>
      </c>
      <c r="CZ130" s="146">
        <v>8.2099999999968504E-2</v>
      </c>
    </row>
    <row r="131" spans="1:104">
      <c r="A131" s="178"/>
      <c r="B131" s="180"/>
      <c r="C131" s="224" t="s">
        <v>263</v>
      </c>
      <c r="D131" s="225"/>
      <c r="E131" s="181">
        <v>208.06</v>
      </c>
      <c r="F131" s="182"/>
      <c r="G131" s="183"/>
      <c r="M131" s="179" t="s">
        <v>263</v>
      </c>
      <c r="O131" s="170"/>
    </row>
    <row r="132" spans="1:104">
      <c r="A132" s="171">
        <v>70</v>
      </c>
      <c r="B132" s="172" t="s">
        <v>264</v>
      </c>
      <c r="C132" s="173" t="s">
        <v>265</v>
      </c>
      <c r="D132" s="174" t="s">
        <v>216</v>
      </c>
      <c r="E132" s="175">
        <v>99.99</v>
      </c>
      <c r="F132" s="175"/>
      <c r="G132" s="176">
        <f>E132*F132</f>
        <v>0</v>
      </c>
      <c r="O132" s="170">
        <v>2</v>
      </c>
      <c r="AA132" s="146">
        <v>3</v>
      </c>
      <c r="AB132" s="146">
        <v>1</v>
      </c>
      <c r="AC132" s="146">
        <v>59217476</v>
      </c>
      <c r="AZ132" s="146">
        <v>1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3</v>
      </c>
      <c r="CB132" s="177">
        <v>1</v>
      </c>
      <c r="CZ132" s="146">
        <v>4.8299999999983398E-2</v>
      </c>
    </row>
    <row r="133" spans="1:104">
      <c r="A133" s="178"/>
      <c r="B133" s="180"/>
      <c r="C133" s="224" t="s">
        <v>266</v>
      </c>
      <c r="D133" s="225"/>
      <c r="E133" s="181">
        <v>99.99</v>
      </c>
      <c r="F133" s="182"/>
      <c r="G133" s="183"/>
      <c r="M133" s="179" t="s">
        <v>266</v>
      </c>
      <c r="O133" s="170"/>
    </row>
    <row r="134" spans="1:104">
      <c r="A134" s="171">
        <v>71</v>
      </c>
      <c r="B134" s="172" t="s">
        <v>267</v>
      </c>
      <c r="C134" s="173" t="s">
        <v>268</v>
      </c>
      <c r="D134" s="174" t="s">
        <v>216</v>
      </c>
      <c r="E134" s="175">
        <v>22.22</v>
      </c>
      <c r="F134" s="175"/>
      <c r="G134" s="176">
        <f>E134*F134</f>
        <v>0</v>
      </c>
      <c r="O134" s="170">
        <v>2</v>
      </c>
      <c r="AA134" s="146">
        <v>3</v>
      </c>
      <c r="AB134" s="146">
        <v>1</v>
      </c>
      <c r="AC134" s="146">
        <v>59217480</v>
      </c>
      <c r="AZ134" s="146">
        <v>1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3</v>
      </c>
      <c r="CB134" s="177">
        <v>1</v>
      </c>
      <c r="CZ134" s="146">
        <v>6.7000000000007304E-2</v>
      </c>
    </row>
    <row r="135" spans="1:104">
      <c r="A135" s="178"/>
      <c r="B135" s="180"/>
      <c r="C135" s="224" t="s">
        <v>269</v>
      </c>
      <c r="D135" s="225"/>
      <c r="E135" s="181">
        <v>22.22</v>
      </c>
      <c r="F135" s="182"/>
      <c r="G135" s="183"/>
      <c r="M135" s="179" t="s">
        <v>269</v>
      </c>
      <c r="O135" s="170"/>
    </row>
    <row r="136" spans="1:104">
      <c r="A136" s="171">
        <v>72</v>
      </c>
      <c r="B136" s="172" t="s">
        <v>270</v>
      </c>
      <c r="C136" s="173" t="s">
        <v>271</v>
      </c>
      <c r="D136" s="174" t="s">
        <v>216</v>
      </c>
      <c r="E136" s="175">
        <v>22.22</v>
      </c>
      <c r="F136" s="175"/>
      <c r="G136" s="176">
        <f>E136*F136</f>
        <v>0</v>
      </c>
      <c r="O136" s="170">
        <v>2</v>
      </c>
      <c r="AA136" s="146">
        <v>3</v>
      </c>
      <c r="AB136" s="146">
        <v>1</v>
      </c>
      <c r="AC136" s="146">
        <v>59217481</v>
      </c>
      <c r="AZ136" s="146">
        <v>1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3</v>
      </c>
      <c r="CB136" s="177">
        <v>1</v>
      </c>
      <c r="CZ136" s="146">
        <v>6.7000000000007304E-2</v>
      </c>
    </row>
    <row r="137" spans="1:104">
      <c r="A137" s="178"/>
      <c r="B137" s="180"/>
      <c r="C137" s="224" t="s">
        <v>269</v>
      </c>
      <c r="D137" s="225"/>
      <c r="E137" s="181">
        <v>22.22</v>
      </c>
      <c r="F137" s="182"/>
      <c r="G137" s="183"/>
      <c r="M137" s="179" t="s">
        <v>269</v>
      </c>
      <c r="O137" s="170"/>
    </row>
    <row r="138" spans="1:104">
      <c r="A138" s="184"/>
      <c r="B138" s="185" t="s">
        <v>76</v>
      </c>
      <c r="C138" s="186" t="str">
        <f>CONCATENATE(B117," ",C117)</f>
        <v>91 Doplňující práce na komunikaci</v>
      </c>
      <c r="D138" s="187"/>
      <c r="E138" s="188"/>
      <c r="F138" s="189"/>
      <c r="G138" s="190">
        <f>SUM(G117:G137)</f>
        <v>0</v>
      </c>
      <c r="O138" s="170">
        <v>4</v>
      </c>
      <c r="BA138" s="191">
        <f>SUM(BA117:BA137)</f>
        <v>0</v>
      </c>
      <c r="BB138" s="191">
        <f>SUM(BB117:BB137)</f>
        <v>0</v>
      </c>
      <c r="BC138" s="191">
        <f>SUM(BC117:BC137)</f>
        <v>0</v>
      </c>
      <c r="BD138" s="191">
        <f>SUM(BD117:BD137)</f>
        <v>0</v>
      </c>
      <c r="BE138" s="191">
        <f>SUM(BE117:BE137)</f>
        <v>0</v>
      </c>
    </row>
    <row r="139" spans="1:104">
      <c r="A139" s="163" t="s">
        <v>72</v>
      </c>
      <c r="B139" s="164" t="s">
        <v>272</v>
      </c>
      <c r="C139" s="165" t="s">
        <v>273</v>
      </c>
      <c r="D139" s="166"/>
      <c r="E139" s="167"/>
      <c r="F139" s="167"/>
      <c r="G139" s="168"/>
      <c r="H139" s="169"/>
      <c r="I139" s="169"/>
      <c r="O139" s="170">
        <v>1</v>
      </c>
    </row>
    <row r="140" spans="1:104">
      <c r="A140" s="171">
        <v>73</v>
      </c>
      <c r="B140" s="172" t="s">
        <v>274</v>
      </c>
      <c r="C140" s="173" t="s">
        <v>275</v>
      </c>
      <c r="D140" s="174" t="s">
        <v>75</v>
      </c>
      <c r="E140" s="175">
        <v>2</v>
      </c>
      <c r="F140" s="175"/>
      <c r="G140" s="176">
        <f>E140*F140</f>
        <v>0</v>
      </c>
      <c r="O140" s="170">
        <v>2</v>
      </c>
      <c r="AA140" s="146">
        <v>12</v>
      </c>
      <c r="AB140" s="146">
        <v>1</v>
      </c>
      <c r="AC140" s="146">
        <v>281</v>
      </c>
      <c r="AZ140" s="146">
        <v>1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12</v>
      </c>
      <c r="CB140" s="177">
        <v>1</v>
      </c>
      <c r="CZ140" s="146">
        <v>0</v>
      </c>
    </row>
    <row r="141" spans="1:104">
      <c r="A141" s="171">
        <v>74</v>
      </c>
      <c r="B141" s="172" t="s">
        <v>276</v>
      </c>
      <c r="C141" s="173" t="s">
        <v>277</v>
      </c>
      <c r="D141" s="174" t="s">
        <v>278</v>
      </c>
      <c r="E141" s="175">
        <v>1</v>
      </c>
      <c r="F141" s="175"/>
      <c r="G141" s="176">
        <f>E141*F141</f>
        <v>0</v>
      </c>
      <c r="O141" s="170">
        <v>2</v>
      </c>
      <c r="AA141" s="146">
        <v>12</v>
      </c>
      <c r="AB141" s="146">
        <v>1</v>
      </c>
      <c r="AC141" s="146">
        <v>278</v>
      </c>
      <c r="AZ141" s="146">
        <v>1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12</v>
      </c>
      <c r="CB141" s="177">
        <v>1</v>
      </c>
      <c r="CZ141" s="146">
        <v>0</v>
      </c>
    </row>
    <row r="142" spans="1:104">
      <c r="A142" s="171">
        <v>75</v>
      </c>
      <c r="B142" s="172" t="s">
        <v>279</v>
      </c>
      <c r="C142" s="173" t="s">
        <v>280</v>
      </c>
      <c r="D142" s="174" t="s">
        <v>278</v>
      </c>
      <c r="E142" s="175">
        <v>1</v>
      </c>
      <c r="F142" s="175"/>
      <c r="G142" s="176">
        <f>E142*F142</f>
        <v>0</v>
      </c>
      <c r="O142" s="170">
        <v>2</v>
      </c>
      <c r="AA142" s="146">
        <v>12</v>
      </c>
      <c r="AB142" s="146">
        <v>1</v>
      </c>
      <c r="AC142" s="146">
        <v>280</v>
      </c>
      <c r="AZ142" s="146">
        <v>1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7">
        <v>12</v>
      </c>
      <c r="CB142" s="177">
        <v>1</v>
      </c>
      <c r="CZ142" s="146">
        <v>0</v>
      </c>
    </row>
    <row r="143" spans="1:104">
      <c r="A143" s="184"/>
      <c r="B143" s="185" t="s">
        <v>76</v>
      </c>
      <c r="C143" s="186" t="str">
        <f>CONCATENATE(B139," ",C139)</f>
        <v>93 Dokončovací práce inž.staveb</v>
      </c>
      <c r="D143" s="187"/>
      <c r="E143" s="188"/>
      <c r="F143" s="189"/>
      <c r="G143" s="190">
        <f>SUM(G139:G142)</f>
        <v>0</v>
      </c>
      <c r="O143" s="170">
        <v>4</v>
      </c>
      <c r="BA143" s="191">
        <f>SUM(BA139:BA142)</f>
        <v>0</v>
      </c>
      <c r="BB143" s="191">
        <f>SUM(BB139:BB142)</f>
        <v>0</v>
      </c>
      <c r="BC143" s="191">
        <f>SUM(BC139:BC142)</f>
        <v>0</v>
      </c>
      <c r="BD143" s="191">
        <f>SUM(BD139:BD142)</f>
        <v>0</v>
      </c>
      <c r="BE143" s="191">
        <f>SUM(BE139:BE142)</f>
        <v>0</v>
      </c>
    </row>
    <row r="144" spans="1:104">
      <c r="A144" s="163" t="s">
        <v>72</v>
      </c>
      <c r="B144" s="164" t="s">
        <v>281</v>
      </c>
      <c r="C144" s="165" t="s">
        <v>282</v>
      </c>
      <c r="D144" s="166"/>
      <c r="E144" s="167"/>
      <c r="F144" s="167"/>
      <c r="G144" s="168"/>
      <c r="H144" s="169"/>
      <c r="I144" s="169"/>
      <c r="O144" s="170">
        <v>1</v>
      </c>
    </row>
    <row r="145" spans="1:104">
      <c r="A145" s="171">
        <v>76</v>
      </c>
      <c r="B145" s="172" t="s">
        <v>283</v>
      </c>
      <c r="C145" s="173" t="s">
        <v>284</v>
      </c>
      <c r="D145" s="174" t="s">
        <v>80</v>
      </c>
      <c r="E145" s="175">
        <v>15.853</v>
      </c>
      <c r="F145" s="175"/>
      <c r="G145" s="176">
        <f>E145*F145</f>
        <v>0</v>
      </c>
      <c r="O145" s="170">
        <v>2</v>
      </c>
      <c r="AA145" s="146">
        <v>1</v>
      </c>
      <c r="AB145" s="146">
        <v>1</v>
      </c>
      <c r="AC145" s="146">
        <v>1</v>
      </c>
      <c r="AZ145" s="146">
        <v>1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1</v>
      </c>
      <c r="CB145" s="177">
        <v>1</v>
      </c>
      <c r="CZ145" s="146">
        <v>0</v>
      </c>
    </row>
    <row r="146" spans="1:104">
      <c r="A146" s="178"/>
      <c r="B146" s="180"/>
      <c r="C146" s="224" t="s">
        <v>285</v>
      </c>
      <c r="D146" s="225"/>
      <c r="E146" s="181">
        <v>15.853</v>
      </c>
      <c r="F146" s="182"/>
      <c r="G146" s="183"/>
      <c r="M146" s="179" t="s">
        <v>285</v>
      </c>
      <c r="O146" s="170"/>
    </row>
    <row r="147" spans="1:104">
      <c r="A147" s="171">
        <v>77</v>
      </c>
      <c r="B147" s="172" t="s">
        <v>286</v>
      </c>
      <c r="C147" s="173" t="s">
        <v>287</v>
      </c>
      <c r="D147" s="174" t="s">
        <v>80</v>
      </c>
      <c r="E147" s="175">
        <v>11.1</v>
      </c>
      <c r="F147" s="175"/>
      <c r="G147" s="176">
        <f>E147*F147</f>
        <v>0</v>
      </c>
      <c r="O147" s="170">
        <v>2</v>
      </c>
      <c r="AA147" s="146">
        <v>1</v>
      </c>
      <c r="AB147" s="146">
        <v>1</v>
      </c>
      <c r="AC147" s="146">
        <v>1</v>
      </c>
      <c r="AZ147" s="146">
        <v>1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1</v>
      </c>
      <c r="CZ147" s="146">
        <v>0</v>
      </c>
    </row>
    <row r="148" spans="1:104">
      <c r="A148" s="178"/>
      <c r="B148" s="180"/>
      <c r="C148" s="224" t="s">
        <v>84</v>
      </c>
      <c r="D148" s="225"/>
      <c r="E148" s="181">
        <v>11.1</v>
      </c>
      <c r="F148" s="182"/>
      <c r="G148" s="183"/>
      <c r="M148" s="179" t="s">
        <v>84</v>
      </c>
      <c r="O148" s="170"/>
    </row>
    <row r="149" spans="1:104">
      <c r="A149" s="184"/>
      <c r="B149" s="185" t="s">
        <v>76</v>
      </c>
      <c r="C149" s="186" t="str">
        <f>CONCATENATE(B144," ",C144)</f>
        <v>97 Prorážení otvorů</v>
      </c>
      <c r="D149" s="187"/>
      <c r="E149" s="188"/>
      <c r="F149" s="189"/>
      <c r="G149" s="190">
        <f>SUM(G144:G148)</f>
        <v>0</v>
      </c>
      <c r="O149" s="170">
        <v>4</v>
      </c>
      <c r="BA149" s="191">
        <f>SUM(BA144:BA148)</f>
        <v>0</v>
      </c>
      <c r="BB149" s="191">
        <f>SUM(BB144:BB148)</f>
        <v>0</v>
      </c>
      <c r="BC149" s="191">
        <f>SUM(BC144:BC148)</f>
        <v>0</v>
      </c>
      <c r="BD149" s="191">
        <f>SUM(BD144:BD148)</f>
        <v>0</v>
      </c>
      <c r="BE149" s="191">
        <f>SUM(BE144:BE148)</f>
        <v>0</v>
      </c>
    </row>
    <row r="150" spans="1:104">
      <c r="A150" s="163" t="s">
        <v>72</v>
      </c>
      <c r="B150" s="164" t="s">
        <v>288</v>
      </c>
      <c r="C150" s="165" t="s">
        <v>289</v>
      </c>
      <c r="D150" s="166"/>
      <c r="E150" s="167"/>
      <c r="F150" s="167"/>
      <c r="G150" s="168"/>
      <c r="H150" s="169"/>
      <c r="I150" s="169"/>
      <c r="O150" s="170">
        <v>1</v>
      </c>
    </row>
    <row r="151" spans="1:104">
      <c r="A151" s="171">
        <v>78</v>
      </c>
      <c r="B151" s="172" t="s">
        <v>290</v>
      </c>
      <c r="C151" s="173" t="s">
        <v>291</v>
      </c>
      <c r="D151" s="174" t="s">
        <v>292</v>
      </c>
      <c r="E151" s="175">
        <v>2388.0833676507</v>
      </c>
      <c r="F151" s="175"/>
      <c r="G151" s="176">
        <f>E151*F151</f>
        <v>0</v>
      </c>
      <c r="O151" s="170">
        <v>2</v>
      </c>
      <c r="AA151" s="146">
        <v>7</v>
      </c>
      <c r="AB151" s="146">
        <v>1</v>
      </c>
      <c r="AC151" s="146">
        <v>2</v>
      </c>
      <c r="AZ151" s="146">
        <v>1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7">
        <v>7</v>
      </c>
      <c r="CB151" s="177">
        <v>1</v>
      </c>
      <c r="CZ151" s="146">
        <v>0</v>
      </c>
    </row>
    <row r="152" spans="1:104">
      <c r="A152" s="184"/>
      <c r="B152" s="185" t="s">
        <v>76</v>
      </c>
      <c r="C152" s="186" t="str">
        <f>CONCATENATE(B150," ",C150)</f>
        <v>99 Přesun hmot</v>
      </c>
      <c r="D152" s="187"/>
      <c r="E152" s="188"/>
      <c r="F152" s="189"/>
      <c r="G152" s="190">
        <f>SUM(G150:G151)</f>
        <v>0</v>
      </c>
      <c r="O152" s="170">
        <v>4</v>
      </c>
      <c r="BA152" s="191">
        <f>SUM(BA150:BA151)</f>
        <v>0</v>
      </c>
      <c r="BB152" s="191">
        <f>SUM(BB150:BB151)</f>
        <v>0</v>
      </c>
      <c r="BC152" s="191">
        <f>SUM(BC150:BC151)</f>
        <v>0</v>
      </c>
      <c r="BD152" s="191">
        <f>SUM(BD150:BD151)</f>
        <v>0</v>
      </c>
      <c r="BE152" s="191">
        <f>SUM(BE150:BE151)</f>
        <v>0</v>
      </c>
    </row>
    <row r="153" spans="1:104">
      <c r="A153" s="163" t="s">
        <v>72</v>
      </c>
      <c r="B153" s="164" t="s">
        <v>293</v>
      </c>
      <c r="C153" s="165" t="s">
        <v>294</v>
      </c>
      <c r="D153" s="166"/>
      <c r="E153" s="167"/>
      <c r="F153" s="167"/>
      <c r="G153" s="168"/>
      <c r="H153" s="169"/>
      <c r="I153" s="169"/>
      <c r="O153" s="170">
        <v>1</v>
      </c>
    </row>
    <row r="154" spans="1:104">
      <c r="A154" s="171">
        <v>79</v>
      </c>
      <c r="B154" s="172" t="s">
        <v>295</v>
      </c>
      <c r="C154" s="173" t="s">
        <v>296</v>
      </c>
      <c r="D154" s="174" t="s">
        <v>292</v>
      </c>
      <c r="E154" s="175">
        <v>869.99080000010997</v>
      </c>
      <c r="F154" s="175"/>
      <c r="G154" s="176">
        <f>E154*F154</f>
        <v>0</v>
      </c>
      <c r="O154" s="170">
        <v>2</v>
      </c>
      <c r="AA154" s="146">
        <v>8</v>
      </c>
      <c r="AB154" s="146">
        <v>0</v>
      </c>
      <c r="AC154" s="146">
        <v>3</v>
      </c>
      <c r="AZ154" s="146">
        <v>1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8</v>
      </c>
      <c r="CB154" s="177">
        <v>0</v>
      </c>
      <c r="CZ154" s="146">
        <v>0</v>
      </c>
    </row>
    <row r="155" spans="1:104">
      <c r="A155" s="171">
        <v>80</v>
      </c>
      <c r="B155" s="172" t="s">
        <v>297</v>
      </c>
      <c r="C155" s="173" t="s">
        <v>298</v>
      </c>
      <c r="D155" s="174" t="s">
        <v>292</v>
      </c>
      <c r="E155" s="175">
        <v>4349.95400000055</v>
      </c>
      <c r="F155" s="175"/>
      <c r="G155" s="176">
        <f>E155*F155</f>
        <v>0</v>
      </c>
      <c r="O155" s="170">
        <v>2</v>
      </c>
      <c r="AA155" s="146">
        <v>8</v>
      </c>
      <c r="AB155" s="146">
        <v>0</v>
      </c>
      <c r="AC155" s="146">
        <v>3</v>
      </c>
      <c r="AZ155" s="146">
        <v>1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77">
        <v>8</v>
      </c>
      <c r="CB155" s="177">
        <v>0</v>
      </c>
      <c r="CZ155" s="146">
        <v>0</v>
      </c>
    </row>
    <row r="156" spans="1:104">
      <c r="A156" s="171">
        <v>81</v>
      </c>
      <c r="B156" s="172" t="s">
        <v>299</v>
      </c>
      <c r="C156" s="173" t="s">
        <v>300</v>
      </c>
      <c r="D156" s="174" t="s">
        <v>292</v>
      </c>
      <c r="E156" s="175">
        <v>869.99080000010997</v>
      </c>
      <c r="F156" s="175"/>
      <c r="G156" s="176">
        <f>E156*F156</f>
        <v>0</v>
      </c>
      <c r="O156" s="170">
        <v>2</v>
      </c>
      <c r="AA156" s="146">
        <v>8</v>
      </c>
      <c r="AB156" s="146">
        <v>0</v>
      </c>
      <c r="AC156" s="146">
        <v>3</v>
      </c>
      <c r="AZ156" s="146">
        <v>1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7">
        <v>8</v>
      </c>
      <c r="CB156" s="177">
        <v>0</v>
      </c>
      <c r="CZ156" s="146">
        <v>0</v>
      </c>
    </row>
    <row r="157" spans="1:104">
      <c r="A157" s="171">
        <v>82</v>
      </c>
      <c r="B157" s="172" t="s">
        <v>301</v>
      </c>
      <c r="C157" s="173" t="s">
        <v>302</v>
      </c>
      <c r="D157" s="174" t="s">
        <v>292</v>
      </c>
      <c r="E157" s="175">
        <v>869.99080000010997</v>
      </c>
      <c r="F157" s="175"/>
      <c r="G157" s="176">
        <f>E157*F157</f>
        <v>0</v>
      </c>
      <c r="O157" s="170">
        <v>2</v>
      </c>
      <c r="AA157" s="146">
        <v>8</v>
      </c>
      <c r="AB157" s="146">
        <v>0</v>
      </c>
      <c r="AC157" s="146">
        <v>3</v>
      </c>
      <c r="AZ157" s="146">
        <v>1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8</v>
      </c>
      <c r="CB157" s="177">
        <v>0</v>
      </c>
      <c r="CZ157" s="146">
        <v>0</v>
      </c>
    </row>
    <row r="158" spans="1:104">
      <c r="A158" s="184"/>
      <c r="B158" s="185" t="s">
        <v>76</v>
      </c>
      <c r="C158" s="186" t="str">
        <f>CONCATENATE(B153," ",C153)</f>
        <v>D96 Přesuny suti a vybouraných hmot</v>
      </c>
      <c r="D158" s="187"/>
      <c r="E158" s="188"/>
      <c r="F158" s="189"/>
      <c r="G158" s="190">
        <f>SUM(G153:G157)</f>
        <v>0</v>
      </c>
      <c r="O158" s="170">
        <v>4</v>
      </c>
      <c r="BA158" s="191">
        <f>SUM(BA153:BA157)</f>
        <v>0</v>
      </c>
      <c r="BB158" s="191">
        <f>SUM(BB153:BB157)</f>
        <v>0</v>
      </c>
      <c r="BC158" s="191">
        <f>SUM(BC153:BC157)</f>
        <v>0</v>
      </c>
      <c r="BD158" s="191">
        <f>SUM(BD153:BD157)</f>
        <v>0</v>
      </c>
      <c r="BE158" s="191">
        <f>SUM(BE153:BE157)</f>
        <v>0</v>
      </c>
    </row>
    <row r="159" spans="1:104">
      <c r="E159" s="146"/>
    </row>
    <row r="160" spans="1:104">
      <c r="E160" s="146"/>
    </row>
    <row r="161" spans="5:5">
      <c r="E161" s="146"/>
    </row>
    <row r="162" spans="5:5">
      <c r="E162" s="146"/>
    </row>
    <row r="163" spans="5:5">
      <c r="E163" s="146"/>
    </row>
    <row r="164" spans="5:5">
      <c r="E164" s="146"/>
    </row>
    <row r="165" spans="5:5">
      <c r="E165" s="146"/>
    </row>
    <row r="166" spans="5:5">
      <c r="E166" s="146"/>
    </row>
    <row r="167" spans="5:5">
      <c r="E167" s="146"/>
    </row>
    <row r="168" spans="5:5">
      <c r="E168" s="146"/>
    </row>
    <row r="169" spans="5:5">
      <c r="E169" s="146"/>
    </row>
    <row r="170" spans="5:5">
      <c r="E170" s="146"/>
    </row>
    <row r="171" spans="5:5">
      <c r="E171" s="146"/>
    </row>
    <row r="172" spans="5:5">
      <c r="E172" s="146"/>
    </row>
    <row r="173" spans="5:5">
      <c r="E173" s="146"/>
    </row>
    <row r="174" spans="5:5">
      <c r="E174" s="146"/>
    </row>
    <row r="175" spans="5:5">
      <c r="E175" s="146"/>
    </row>
    <row r="176" spans="5:5">
      <c r="E176" s="146"/>
    </row>
    <row r="177" spans="1:7">
      <c r="E177" s="146"/>
    </row>
    <row r="178" spans="1:7">
      <c r="E178" s="146"/>
    </row>
    <row r="179" spans="1:7">
      <c r="E179" s="146"/>
    </row>
    <row r="180" spans="1:7">
      <c r="E180" s="146"/>
    </row>
    <row r="181" spans="1:7">
      <c r="E181" s="146"/>
    </row>
    <row r="182" spans="1:7">
      <c r="A182" s="192"/>
      <c r="B182" s="192"/>
      <c r="C182" s="192"/>
      <c r="D182" s="192"/>
      <c r="E182" s="192"/>
      <c r="F182" s="192"/>
      <c r="G182" s="192"/>
    </row>
    <row r="183" spans="1:7">
      <c r="A183" s="192"/>
      <c r="B183" s="192"/>
      <c r="C183" s="192"/>
      <c r="D183" s="192"/>
      <c r="E183" s="192"/>
      <c r="F183" s="192"/>
      <c r="G183" s="192"/>
    </row>
    <row r="184" spans="1:7">
      <c r="A184" s="192"/>
      <c r="B184" s="192"/>
      <c r="C184" s="192"/>
      <c r="D184" s="192"/>
      <c r="E184" s="192"/>
      <c r="F184" s="192"/>
      <c r="G184" s="192"/>
    </row>
    <row r="185" spans="1:7">
      <c r="A185" s="192"/>
      <c r="B185" s="192"/>
      <c r="C185" s="192"/>
      <c r="D185" s="192"/>
      <c r="E185" s="192"/>
      <c r="F185" s="192"/>
      <c r="G185" s="192"/>
    </row>
    <row r="186" spans="1:7">
      <c r="E186" s="146"/>
    </row>
    <row r="187" spans="1:7">
      <c r="E187" s="146"/>
    </row>
    <row r="188" spans="1:7">
      <c r="E188" s="146"/>
    </row>
    <row r="189" spans="1:7">
      <c r="E189" s="146"/>
    </row>
    <row r="190" spans="1:7">
      <c r="E190" s="146"/>
    </row>
    <row r="191" spans="1:7">
      <c r="E191" s="146"/>
    </row>
    <row r="192" spans="1:7">
      <c r="E192" s="146"/>
    </row>
    <row r="193" spans="5:5">
      <c r="E193" s="146"/>
    </row>
    <row r="194" spans="5:5">
      <c r="E194" s="146"/>
    </row>
    <row r="195" spans="5:5">
      <c r="E195" s="146"/>
    </row>
    <row r="196" spans="5:5">
      <c r="E196" s="146"/>
    </row>
    <row r="197" spans="5:5">
      <c r="E197" s="146"/>
    </row>
    <row r="198" spans="5:5">
      <c r="E198" s="146"/>
    </row>
    <row r="199" spans="5:5">
      <c r="E199" s="146"/>
    </row>
    <row r="200" spans="5:5">
      <c r="E200" s="146"/>
    </row>
    <row r="201" spans="5:5">
      <c r="E201" s="146"/>
    </row>
    <row r="202" spans="5:5">
      <c r="E202" s="146"/>
    </row>
    <row r="203" spans="5:5">
      <c r="E203" s="146"/>
    </row>
    <row r="204" spans="5:5">
      <c r="E204" s="146"/>
    </row>
    <row r="205" spans="5:5">
      <c r="E205" s="146"/>
    </row>
    <row r="206" spans="5:5">
      <c r="E206" s="146"/>
    </row>
    <row r="207" spans="5:5">
      <c r="E207" s="146"/>
    </row>
    <row r="208" spans="5:5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E215" s="146"/>
    </row>
    <row r="216" spans="1:7">
      <c r="E216" s="146"/>
    </row>
    <row r="217" spans="1:7">
      <c r="A217" s="193"/>
      <c r="B217" s="193"/>
    </row>
    <row r="218" spans="1:7">
      <c r="A218" s="192"/>
      <c r="B218" s="192"/>
      <c r="C218" s="195"/>
      <c r="D218" s="195"/>
      <c r="E218" s="196"/>
      <c r="F218" s="195"/>
      <c r="G218" s="197"/>
    </row>
    <row r="219" spans="1:7">
      <c r="A219" s="198"/>
      <c r="B219" s="198"/>
      <c r="C219" s="192"/>
      <c r="D219" s="192"/>
      <c r="E219" s="199"/>
      <c r="F219" s="192"/>
      <c r="G219" s="192"/>
    </row>
    <row r="220" spans="1:7">
      <c r="A220" s="192"/>
      <c r="B220" s="192"/>
      <c r="C220" s="192"/>
      <c r="D220" s="192"/>
      <c r="E220" s="199"/>
      <c r="F220" s="192"/>
      <c r="G220" s="192"/>
    </row>
    <row r="221" spans="1:7">
      <c r="A221" s="192"/>
      <c r="B221" s="192"/>
      <c r="C221" s="192"/>
      <c r="D221" s="192"/>
      <c r="E221" s="199"/>
      <c r="F221" s="192"/>
      <c r="G221" s="192"/>
    </row>
    <row r="222" spans="1:7">
      <c r="A222" s="192"/>
      <c r="B222" s="192"/>
      <c r="C222" s="192"/>
      <c r="D222" s="192"/>
      <c r="E222" s="199"/>
      <c r="F222" s="192"/>
      <c r="G222" s="192"/>
    </row>
    <row r="223" spans="1:7">
      <c r="A223" s="192"/>
      <c r="B223" s="192"/>
      <c r="C223" s="192"/>
      <c r="D223" s="192"/>
      <c r="E223" s="199"/>
      <c r="F223" s="192"/>
      <c r="G223" s="192"/>
    </row>
    <row r="224" spans="1:7">
      <c r="A224" s="192"/>
      <c r="B224" s="192"/>
      <c r="C224" s="192"/>
      <c r="D224" s="192"/>
      <c r="E224" s="199"/>
      <c r="F224" s="192"/>
      <c r="G224" s="192"/>
    </row>
    <row r="225" spans="1:7">
      <c r="A225" s="192"/>
      <c r="B225" s="192"/>
      <c r="C225" s="192"/>
      <c r="D225" s="192"/>
      <c r="E225" s="199"/>
      <c r="F225" s="192"/>
      <c r="G225" s="192"/>
    </row>
    <row r="226" spans="1:7">
      <c r="A226" s="192"/>
      <c r="B226" s="192"/>
      <c r="C226" s="192"/>
      <c r="D226" s="192"/>
      <c r="E226" s="199"/>
      <c r="F226" s="192"/>
      <c r="G226" s="192"/>
    </row>
    <row r="227" spans="1:7">
      <c r="A227" s="192"/>
      <c r="B227" s="192"/>
      <c r="C227" s="192"/>
      <c r="D227" s="192"/>
      <c r="E227" s="199"/>
      <c r="F227" s="192"/>
      <c r="G227" s="192"/>
    </row>
    <row r="228" spans="1:7">
      <c r="A228" s="192"/>
      <c r="B228" s="192"/>
      <c r="C228" s="192"/>
      <c r="D228" s="192"/>
      <c r="E228" s="199"/>
      <c r="F228" s="192"/>
      <c r="G228" s="192"/>
    </row>
    <row r="229" spans="1:7">
      <c r="A229" s="192"/>
      <c r="B229" s="192"/>
      <c r="C229" s="192"/>
      <c r="D229" s="192"/>
      <c r="E229" s="199"/>
      <c r="F229" s="192"/>
      <c r="G229" s="192"/>
    </row>
    <row r="230" spans="1:7">
      <c r="A230" s="192"/>
      <c r="B230" s="192"/>
      <c r="C230" s="192"/>
      <c r="D230" s="192"/>
      <c r="E230" s="199"/>
      <c r="F230" s="192"/>
      <c r="G230" s="192"/>
    </row>
    <row r="231" spans="1:7">
      <c r="A231" s="192"/>
      <c r="B231" s="192"/>
      <c r="C231" s="192"/>
      <c r="D231" s="192"/>
      <c r="E231" s="199"/>
      <c r="F231" s="192"/>
      <c r="G231" s="192"/>
    </row>
  </sheetData>
  <mergeCells count="54">
    <mergeCell ref="C13:D13"/>
    <mergeCell ref="C15:D15"/>
    <mergeCell ref="A1:G1"/>
    <mergeCell ref="A3:B3"/>
    <mergeCell ref="A4:B4"/>
    <mergeCell ref="E4:G4"/>
    <mergeCell ref="C9:D9"/>
    <mergeCell ref="C11:D11"/>
    <mergeCell ref="C27:D27"/>
    <mergeCell ref="C29:D29"/>
    <mergeCell ref="C30:D30"/>
    <mergeCell ref="C31:D31"/>
    <mergeCell ref="C19:D19"/>
    <mergeCell ref="C21:D21"/>
    <mergeCell ref="C23:D23"/>
    <mergeCell ref="C25:D25"/>
    <mergeCell ref="C88:D88"/>
    <mergeCell ref="C42:D42"/>
    <mergeCell ref="C44:D44"/>
    <mergeCell ref="C49:D49"/>
    <mergeCell ref="C32:D32"/>
    <mergeCell ref="C34:D34"/>
    <mergeCell ref="C37:D37"/>
    <mergeCell ref="C41:D41"/>
    <mergeCell ref="C71:D71"/>
    <mergeCell ref="C74:D74"/>
    <mergeCell ref="C78:D78"/>
    <mergeCell ref="C81:D81"/>
    <mergeCell ref="C84:D84"/>
    <mergeCell ref="C65:D65"/>
    <mergeCell ref="C67:D67"/>
    <mergeCell ref="C53:D53"/>
    <mergeCell ref="C55:D55"/>
    <mergeCell ref="C57:D57"/>
    <mergeCell ref="C59:D59"/>
    <mergeCell ref="C61:D61"/>
    <mergeCell ref="C94:D94"/>
    <mergeCell ref="C96:D96"/>
    <mergeCell ref="C100:D100"/>
    <mergeCell ref="C102:D102"/>
    <mergeCell ref="C90:D90"/>
    <mergeCell ref="C92:D92"/>
    <mergeCell ref="C146:D146"/>
    <mergeCell ref="C148:D148"/>
    <mergeCell ref="C135:D135"/>
    <mergeCell ref="C137:D137"/>
    <mergeCell ref="C119:D119"/>
    <mergeCell ref="C120:D120"/>
    <mergeCell ref="C122:D122"/>
    <mergeCell ref="C124:D124"/>
    <mergeCell ref="C127:D127"/>
    <mergeCell ref="C129:D129"/>
    <mergeCell ref="C131:D131"/>
    <mergeCell ref="C133:D133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p.frydl</cp:lastModifiedBy>
  <cp:lastPrinted>2020-07-23T12:55:15Z</cp:lastPrinted>
  <dcterms:created xsi:type="dcterms:W3CDTF">2020-07-23T09:42:22Z</dcterms:created>
  <dcterms:modified xsi:type="dcterms:W3CDTF">2020-07-23T12:57:26Z</dcterms:modified>
</cp:coreProperties>
</file>